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5\user_folders\TGutik\2024-2025 Учебные планы\"/>
    </mc:Choice>
  </mc:AlternateContent>
  <xr:revisionPtr revIDLastSave="0" documentId="13_ncr:1_{2CCBC308-EC77-4BDB-88F8-154537E11E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1 курс 2021-2022" sheetId="3" r:id="rId1"/>
    <sheet name="Лист1" sheetId="4" r:id="rId2"/>
    <sheet name="Лист2" sheetId="5" r:id="rId3"/>
    <sheet name="Лист3" sheetId="6" r:id="rId4"/>
  </sheets>
  <definedNames>
    <definedName name="_xlnm.Print_Area" localSheetId="0">' 1 курс 2021-2022'!$A$1:$T$87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" l="1"/>
  <c r="L9" i="3" s="1"/>
  <c r="L29" i="3"/>
  <c r="J36" i="3"/>
  <c r="K36" i="3"/>
  <c r="L36" i="3"/>
  <c r="M36" i="3"/>
  <c r="N36" i="3"/>
  <c r="O36" i="3"/>
  <c r="P36" i="3"/>
  <c r="Q36" i="3"/>
  <c r="R36" i="3"/>
  <c r="S36" i="3"/>
  <c r="T36" i="3"/>
  <c r="P60" i="3"/>
  <c r="Q60" i="3"/>
  <c r="R60" i="3"/>
  <c r="S60" i="3"/>
  <c r="T60" i="3"/>
  <c r="O60" i="3"/>
  <c r="L30" i="3"/>
  <c r="F72" i="3"/>
  <c r="G72" i="3"/>
  <c r="H72" i="3"/>
  <c r="I72" i="3"/>
  <c r="J72" i="3"/>
  <c r="K72" i="3"/>
  <c r="L72" i="3"/>
  <c r="M72" i="3"/>
  <c r="N72" i="3"/>
  <c r="F67" i="3"/>
  <c r="G67" i="3"/>
  <c r="H67" i="3"/>
  <c r="I67" i="3"/>
  <c r="J67" i="3"/>
  <c r="K67" i="3"/>
  <c r="L67" i="3"/>
  <c r="M67" i="3"/>
  <c r="M53" i="3" s="1"/>
  <c r="M29" i="3" s="1"/>
  <c r="N67" i="3"/>
  <c r="F60" i="3"/>
  <c r="G60" i="3"/>
  <c r="H60" i="3"/>
  <c r="I60" i="3"/>
  <c r="J60" i="3"/>
  <c r="K60" i="3"/>
  <c r="L60" i="3"/>
  <c r="M60" i="3"/>
  <c r="N60" i="3"/>
  <c r="J54" i="3"/>
  <c r="J53" i="3" s="1"/>
  <c r="J29" i="3" s="1"/>
  <c r="K54" i="3"/>
  <c r="L54" i="3"/>
  <c r="L53" i="3" s="1"/>
  <c r="M54" i="3"/>
  <c r="N54" i="3"/>
  <c r="N53" i="3" s="1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E38" i="3"/>
  <c r="F30" i="3"/>
  <c r="G30" i="3"/>
  <c r="H30" i="3"/>
  <c r="I30" i="3"/>
  <c r="J30" i="3"/>
  <c r="K30" i="3"/>
  <c r="M30" i="3"/>
  <c r="N30" i="3"/>
  <c r="N29" i="3" s="1"/>
  <c r="O30" i="3"/>
  <c r="P30" i="3"/>
  <c r="Q30" i="3"/>
  <c r="R30" i="3"/>
  <c r="S30" i="3"/>
  <c r="T30" i="3"/>
  <c r="E30" i="3"/>
  <c r="E11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E26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F11" i="3"/>
  <c r="G11" i="3"/>
  <c r="G10" i="3" s="1"/>
  <c r="H11" i="3"/>
  <c r="I11" i="3"/>
  <c r="J11" i="3"/>
  <c r="K11" i="3"/>
  <c r="K10" i="3" s="1"/>
  <c r="L11" i="3"/>
  <c r="M11" i="3"/>
  <c r="N11" i="3"/>
  <c r="O11" i="3"/>
  <c r="O10" i="3" s="1"/>
  <c r="P11" i="3"/>
  <c r="P10" i="3" s="1"/>
  <c r="Q11" i="3"/>
  <c r="Q10" i="3" s="1"/>
  <c r="R11" i="3"/>
  <c r="S11" i="3"/>
  <c r="S10" i="3" s="1"/>
  <c r="T11" i="3"/>
  <c r="T10" i="3" s="1"/>
  <c r="J10" i="3" l="1"/>
  <c r="J80" i="3" s="1"/>
  <c r="F10" i="3"/>
  <c r="R10" i="3"/>
  <c r="N10" i="3"/>
  <c r="N9" i="3" s="1"/>
  <c r="H10" i="3"/>
  <c r="I10" i="3"/>
  <c r="M10" i="3"/>
  <c r="M9" i="3" s="1"/>
  <c r="K53" i="3"/>
  <c r="K29" i="3" s="1"/>
  <c r="K9" i="3" s="1"/>
  <c r="J9" i="3" l="1"/>
  <c r="C64" i="3"/>
  <c r="P72" i="3" l="1"/>
  <c r="Q72" i="3"/>
  <c r="R72" i="3"/>
  <c r="S72" i="3"/>
  <c r="T72" i="3"/>
  <c r="O72" i="3"/>
  <c r="E72" i="3"/>
  <c r="E67" i="3"/>
  <c r="E60" i="3"/>
  <c r="P54" i="3"/>
  <c r="Q54" i="3"/>
  <c r="R54" i="3"/>
  <c r="S54" i="3"/>
  <c r="T54" i="3"/>
  <c r="O54" i="3"/>
  <c r="F54" i="3"/>
  <c r="G54" i="3"/>
  <c r="H54" i="3"/>
  <c r="I54" i="3"/>
  <c r="E54" i="3"/>
  <c r="E36" i="3"/>
  <c r="Q53" i="3" l="1"/>
  <c r="Q29" i="3" s="1"/>
  <c r="Q9" i="3" s="1"/>
  <c r="G53" i="3"/>
  <c r="F53" i="3"/>
  <c r="E53" i="3"/>
  <c r="H53" i="3"/>
  <c r="I53" i="3"/>
  <c r="O67" i="3"/>
  <c r="O53" i="3" s="1"/>
  <c r="O29" i="3" s="1"/>
  <c r="O9" i="3" s="1"/>
  <c r="P67" i="3"/>
  <c r="P53" i="3" s="1"/>
  <c r="P29" i="3" s="1"/>
  <c r="P9" i="3" s="1"/>
  <c r="Q67" i="3"/>
  <c r="R67" i="3"/>
  <c r="R53" i="3" s="1"/>
  <c r="R29" i="3" s="1"/>
  <c r="R9" i="3" s="1"/>
  <c r="S67" i="3"/>
  <c r="S53" i="3" s="1"/>
  <c r="S29" i="3" s="1"/>
  <c r="S9" i="3" s="1"/>
  <c r="T67" i="3"/>
  <c r="T53" i="3" s="1"/>
  <c r="T29" i="3" s="1"/>
  <c r="T9" i="3" s="1"/>
  <c r="F36" i="3" l="1"/>
  <c r="G36" i="3"/>
  <c r="H36" i="3"/>
  <c r="I36" i="3"/>
  <c r="F29" i="3" l="1"/>
  <c r="G29" i="3"/>
  <c r="H29" i="3"/>
  <c r="I29" i="3"/>
  <c r="H9" i="3" l="1"/>
  <c r="H80" i="3"/>
  <c r="G9" i="3"/>
  <c r="G80" i="3"/>
  <c r="F9" i="3"/>
  <c r="F80" i="3"/>
  <c r="I80" i="3"/>
  <c r="I9" i="3"/>
  <c r="E29" i="3"/>
  <c r="E21" i="3"/>
  <c r="E10" i="3" s="1"/>
  <c r="E80" i="3" l="1"/>
  <c r="E9" i="3"/>
  <c r="O80" i="3"/>
  <c r="S80" i="3"/>
  <c r="R80" i="3"/>
  <c r="T80" i="3"/>
  <c r="Q80" i="3"/>
  <c r="P80" i="3"/>
  <c r="L80" i="3" l="1"/>
  <c r="D73" i="5"/>
  <c r="T61" i="5"/>
  <c r="Q61" i="5"/>
  <c r="Q51" i="5" s="1"/>
  <c r="P61" i="5"/>
  <c r="O61" i="5"/>
  <c r="F61" i="5"/>
  <c r="E61" i="5"/>
  <c r="E51" i="5" s="1"/>
  <c r="D61" i="5"/>
  <c r="R56" i="5"/>
  <c r="R51" i="5" s="1"/>
  <c r="Q56" i="5"/>
  <c r="P56" i="5"/>
  <c r="P51" i="5" s="1"/>
  <c r="O56" i="5"/>
  <c r="F56" i="5"/>
  <c r="E56" i="5"/>
  <c r="D56" i="5"/>
  <c r="E52" i="5"/>
  <c r="D52" i="5"/>
  <c r="T51" i="5"/>
  <c r="S51" i="5"/>
  <c r="O51" i="5"/>
  <c r="T33" i="5"/>
  <c r="S33" i="5"/>
  <c r="R33" i="5"/>
  <c r="Q33" i="5"/>
  <c r="P33" i="5"/>
  <c r="O33" i="5"/>
  <c r="O32" i="5" s="1"/>
  <c r="F33" i="5"/>
  <c r="E33" i="5"/>
  <c r="D33" i="5"/>
  <c r="S23" i="5"/>
  <c r="R23" i="5"/>
  <c r="Q23" i="5"/>
  <c r="P23" i="5"/>
  <c r="O23" i="5"/>
  <c r="F23" i="5"/>
  <c r="E23" i="5"/>
  <c r="D23" i="5"/>
  <c r="H22" i="5"/>
  <c r="N16" i="5"/>
  <c r="M16" i="5"/>
  <c r="F16" i="5"/>
  <c r="E16" i="5"/>
  <c r="N8" i="5"/>
  <c r="N7" i="5" s="1"/>
  <c r="N73" i="5" s="1"/>
  <c r="M8" i="5"/>
  <c r="E8" i="5"/>
  <c r="M7" i="5"/>
  <c r="M73" i="5" s="1"/>
  <c r="F7" i="5"/>
  <c r="M80" i="3"/>
  <c r="N80" i="3"/>
  <c r="P32" i="5" l="1"/>
  <c r="T32" i="5"/>
  <c r="T22" i="5" s="1"/>
  <c r="F51" i="5"/>
  <c r="P22" i="5"/>
  <c r="P73" i="5" s="1"/>
  <c r="S32" i="5"/>
  <c r="S22" i="5" s="1"/>
  <c r="D51" i="5"/>
  <c r="D32" i="5" s="1"/>
  <c r="E22" i="5"/>
  <c r="E7" i="5"/>
  <c r="Q32" i="5"/>
  <c r="Q22" i="5" s="1"/>
  <c r="Q73" i="5" s="1"/>
  <c r="O22" i="5"/>
  <c r="O73" i="5" s="1"/>
  <c r="E32" i="5"/>
  <c r="F32" i="5"/>
  <c r="F22" i="5" s="1"/>
  <c r="F73" i="5" s="1"/>
  <c r="R32" i="5"/>
  <c r="R22" i="5" s="1"/>
  <c r="R73" i="5" s="1"/>
  <c r="N51" i="5"/>
  <c r="H50" i="4"/>
  <c r="D46" i="4"/>
  <c r="D45" i="4" s="1"/>
  <c r="P45" i="4"/>
  <c r="O45" i="4"/>
  <c r="N45" i="4"/>
  <c r="M45" i="4"/>
  <c r="L45" i="4"/>
  <c r="K45" i="4"/>
  <c r="G45" i="4"/>
  <c r="F45" i="4"/>
  <c r="E45" i="4"/>
  <c r="D43" i="4"/>
  <c r="D42" i="4" s="1"/>
  <c r="P42" i="4"/>
  <c r="O42" i="4"/>
  <c r="N42" i="4"/>
  <c r="M42" i="4"/>
  <c r="L42" i="4"/>
  <c r="K42" i="4"/>
  <c r="H42" i="4"/>
  <c r="G42" i="4"/>
  <c r="F42" i="4"/>
  <c r="E42" i="4"/>
  <c r="D40" i="4"/>
  <c r="D39" i="4" s="1"/>
  <c r="P39" i="4"/>
  <c r="O39" i="4"/>
  <c r="N39" i="4"/>
  <c r="M39" i="4"/>
  <c r="L39" i="4"/>
  <c r="K39" i="4"/>
  <c r="G39" i="4"/>
  <c r="F39" i="4"/>
  <c r="E39" i="4"/>
  <c r="D37" i="4"/>
  <c r="D36" i="4" s="1"/>
  <c r="P36" i="4"/>
  <c r="O36" i="4"/>
  <c r="N36" i="4"/>
  <c r="M36" i="4"/>
  <c r="L36" i="4"/>
  <c r="K36" i="4"/>
  <c r="H36" i="4"/>
  <c r="G36" i="4"/>
  <c r="F36" i="4"/>
  <c r="E36" i="4"/>
  <c r="D33" i="4"/>
  <c r="D32" i="4" s="1"/>
  <c r="P32" i="4"/>
  <c r="O32" i="4"/>
  <c r="N32" i="4"/>
  <c r="M32" i="4"/>
  <c r="L32" i="4"/>
  <c r="K32" i="4"/>
  <c r="H32" i="4"/>
  <c r="G32" i="4"/>
  <c r="F32" i="4"/>
  <c r="E32" i="4"/>
  <c r="D29" i="4"/>
  <c r="D28" i="4" s="1"/>
  <c r="P28" i="4"/>
  <c r="O28" i="4"/>
  <c r="N28" i="4"/>
  <c r="M28" i="4"/>
  <c r="L28" i="4"/>
  <c r="K28" i="4"/>
  <c r="G28" i="4"/>
  <c r="F28" i="4"/>
  <c r="E28" i="4"/>
  <c r="D26" i="4"/>
  <c r="D25" i="4" s="1"/>
  <c r="P25" i="4"/>
  <c r="O25" i="4"/>
  <c r="N25" i="4"/>
  <c r="M25" i="4"/>
  <c r="L25" i="4"/>
  <c r="K25" i="4"/>
  <c r="G25" i="4"/>
  <c r="F25" i="4"/>
  <c r="F24" i="4" s="1"/>
  <c r="E25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P9" i="4"/>
  <c r="O9" i="4"/>
  <c r="N9" i="4"/>
  <c r="M9" i="4"/>
  <c r="L9" i="4"/>
  <c r="K9" i="4"/>
  <c r="G9" i="4"/>
  <c r="F9" i="4"/>
  <c r="E9" i="4"/>
  <c r="P50" i="4"/>
  <c r="N50" i="4"/>
  <c r="L50" i="4"/>
  <c r="O50" i="4"/>
  <c r="M50" i="4"/>
  <c r="K50" i="4"/>
  <c r="F50" i="4"/>
  <c r="D50" i="4"/>
  <c r="J50" i="4"/>
  <c r="I50" i="4"/>
  <c r="E50" i="4"/>
  <c r="K24" i="4" l="1"/>
  <c r="O24" i="4"/>
  <c r="E73" i="5"/>
  <c r="G24" i="4"/>
  <c r="G8" i="4" s="1"/>
  <c r="F8" i="4"/>
  <c r="M24" i="4"/>
  <c r="M8" i="4" s="1"/>
  <c r="E24" i="4"/>
  <c r="E8" i="4" s="1"/>
  <c r="L24" i="4"/>
  <c r="L8" i="4" s="1"/>
  <c r="N24" i="4"/>
  <c r="K8" i="4"/>
  <c r="O8" i="4"/>
  <c r="D9" i="4"/>
  <c r="D24" i="4"/>
  <c r="N8" i="4"/>
  <c r="P24" i="4"/>
  <c r="P8" i="4" s="1"/>
  <c r="G50" i="4"/>
  <c r="D8" i="4" l="1"/>
</calcChain>
</file>

<file path=xl/sharedStrings.xml><?xml version="1.0" encoding="utf-8"?>
<sst xmlns="http://schemas.openxmlformats.org/spreadsheetml/2006/main" count="688" uniqueCount="390">
  <si>
    <t>Индекс</t>
  </si>
  <si>
    <t>Наименование учебных  циклов, дисциплин,  МДК, профессиональных модулей, практик</t>
  </si>
  <si>
    <t>Формы промежуточной аттестации</t>
  </si>
  <si>
    <t>Распределение обязательной нагрузки по курсам и семестрам (час.в семестр)</t>
  </si>
  <si>
    <t>Максимальная</t>
  </si>
  <si>
    <t>Обязательная аудиторная</t>
  </si>
  <si>
    <t>I курс</t>
  </si>
  <si>
    <t>II курс</t>
  </si>
  <si>
    <t>III курс</t>
  </si>
  <si>
    <t>IV курс</t>
  </si>
  <si>
    <t>в т.ч.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</si>
  <si>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</si>
  <si>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</si>
  <si>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</si>
  <si>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</si>
  <si>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</si>
  <si>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</si>
  <si>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</si>
  <si>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</si>
  <si>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курсовых работ (проектов)</t>
  </si>
  <si>
    <t>Э, Э</t>
  </si>
  <si>
    <t>Иностранный язык</t>
  </si>
  <si>
    <t>-, ДЗ</t>
  </si>
  <si>
    <t>Математика</t>
  </si>
  <si>
    <t>История</t>
  </si>
  <si>
    <t>Физическая культура</t>
  </si>
  <si>
    <t>Информатика</t>
  </si>
  <si>
    <t>ОГСЭ.00</t>
  </si>
  <si>
    <t>ОГСЭ.01</t>
  </si>
  <si>
    <t>Основы философии</t>
  </si>
  <si>
    <t>ОГСЭ.02</t>
  </si>
  <si>
    <t>ОГСЭ.03</t>
  </si>
  <si>
    <t>-,-,-,-,-,ДЗ</t>
  </si>
  <si>
    <t>ОГСЭ.04</t>
  </si>
  <si>
    <t>ОГСЭ.05</t>
  </si>
  <si>
    <t>-,-,-,ДЗ</t>
  </si>
  <si>
    <t>ЕН.00</t>
  </si>
  <si>
    <t>ЕН.01</t>
  </si>
  <si>
    <t>П.00</t>
  </si>
  <si>
    <t>Профессиональный учебный  цикл</t>
  </si>
  <si>
    <t>ОП.00</t>
  </si>
  <si>
    <t>Общепрофессиональные дисциплины</t>
  </si>
  <si>
    <t>ОП.01</t>
  </si>
  <si>
    <t>Микробиология, санитария и гигиена в пищевом производстве</t>
  </si>
  <si>
    <t>ОП.02</t>
  </si>
  <si>
    <t>Физиология питания</t>
  </si>
  <si>
    <t>ОП.03</t>
  </si>
  <si>
    <t>ОП.04</t>
  </si>
  <si>
    <t>Информационные технологии в профессиональной деятельности</t>
  </si>
  <si>
    <t>-,-,ДЗ</t>
  </si>
  <si>
    <t>ОП.05</t>
  </si>
  <si>
    <t>Метрология и стандартизация</t>
  </si>
  <si>
    <t>ОП.06</t>
  </si>
  <si>
    <t>Правовые основы профессиональной деятельности</t>
  </si>
  <si>
    <t>ОП.07</t>
  </si>
  <si>
    <t>Основы экономики, менеджмента и маркетинга</t>
  </si>
  <si>
    <t>ОП.08</t>
  </si>
  <si>
    <t>Охрана труда</t>
  </si>
  <si>
    <t>ОП.09</t>
  </si>
  <si>
    <t>Безопасность жизнедеятельности</t>
  </si>
  <si>
    <t>ОП.10</t>
  </si>
  <si>
    <t>ПМ.00</t>
  </si>
  <si>
    <t>ПМ.01</t>
  </si>
  <si>
    <t>Организация процесса приготовления  и приготовление полуфабрикатов для сложной кулинарной продукции</t>
  </si>
  <si>
    <t>МДК.01.01</t>
  </si>
  <si>
    <t>Технология приготовления полуфабрикатов для сложной кулинарной продукции</t>
  </si>
  <si>
    <t>Учебная практика</t>
  </si>
  <si>
    <t>ПП.01</t>
  </si>
  <si>
    <t>Практика по профилю специальности</t>
  </si>
  <si>
    <t>ПМ.02</t>
  </si>
  <si>
    <t>Организация процесса приготовления  и приготовление сложной холодной кулинарной продукции</t>
  </si>
  <si>
    <t>МДК.02.01</t>
  </si>
  <si>
    <t>Технология приготовления сложной холодной кулинарной продукции</t>
  </si>
  <si>
    <t>УП.02</t>
  </si>
  <si>
    <t>ПП.02</t>
  </si>
  <si>
    <t>ПМ.03</t>
  </si>
  <si>
    <t>Организация процесса приготовления  и приготовление сложной горячей кулинарной продукции</t>
  </si>
  <si>
    <t>МДК.03.01</t>
  </si>
  <si>
    <t>Технология приготовления сложной горячей кулинарной продукции</t>
  </si>
  <si>
    <t>УП.03</t>
  </si>
  <si>
    <t>ПП.03</t>
  </si>
  <si>
    <t>ПМ.04</t>
  </si>
  <si>
    <t>Организация процесса  приготовления и приготовление сложных хлебобулочных, мучных кондитерских изделий</t>
  </si>
  <si>
    <t>МДК.04.01</t>
  </si>
  <si>
    <t>Технология приготовления сложных хлебобулочных, мучных кондитерских изделий</t>
  </si>
  <si>
    <t>ПП.04</t>
  </si>
  <si>
    <t>ПМ.05</t>
  </si>
  <si>
    <t>Организация процесса приготовления  и приготовление сложных холодных и горячих десертов</t>
  </si>
  <si>
    <t>МДК.05.01</t>
  </si>
  <si>
    <t>Технология приготовления сложных холодных и горячих десертов</t>
  </si>
  <si>
    <t>ПП.05</t>
  </si>
  <si>
    <t>ПМ.06</t>
  </si>
  <si>
    <t>Организация работы структурного подразделения</t>
  </si>
  <si>
    <t>МДК.06.01</t>
  </si>
  <si>
    <t>Управление структурным подразделением организации</t>
  </si>
  <si>
    <t>ПП.06</t>
  </si>
  <si>
    <t>ПМ.07</t>
  </si>
  <si>
    <t>Выполнение работ по одной или нескольким профессиям рабочих, должностям служащих</t>
  </si>
  <si>
    <t>МДК.07.01</t>
  </si>
  <si>
    <t>УП.07</t>
  </si>
  <si>
    <t>Всего</t>
  </si>
  <si>
    <t>дисциплин и МДК</t>
  </si>
  <si>
    <t>учебной практики</t>
  </si>
  <si>
    <t>производственные практики</t>
  </si>
  <si>
    <t>Преддипломная практика</t>
  </si>
  <si>
    <t>экзаменов</t>
  </si>
  <si>
    <t>дифф. зачетов</t>
  </si>
  <si>
    <t>зачетов</t>
  </si>
  <si>
    <t>Учебная нагрузка обучающихся  (час)</t>
  </si>
  <si>
    <t>самостоятельная</t>
  </si>
  <si>
    <t>в т.ч. лабораторных  и практических  занятий</t>
  </si>
  <si>
    <t>16 нед.  576 час.</t>
  </si>
  <si>
    <t>23 нед.     828 час.</t>
  </si>
  <si>
    <t>13 нед.  468 час.</t>
  </si>
  <si>
    <t>17 нед.     612 час.</t>
  </si>
  <si>
    <t>11 нед.    396 час.</t>
  </si>
  <si>
    <t>16 нед.    576 час.</t>
  </si>
  <si>
    <t>Основы безопасности жизнедеятельности</t>
  </si>
  <si>
    <t>-,-,ДЗ,-,-,-,</t>
  </si>
  <si>
    <t>-, ДЗ,-,-,-,-,</t>
  </si>
  <si>
    <t>ДЗ,-,-,-,-,-,</t>
  </si>
  <si>
    <t>-,-,-,-,ДЗ,-,</t>
  </si>
  <si>
    <t>-,Э,-,-,-,-,</t>
  </si>
  <si>
    <t>Э,-,-,-,-,-,</t>
  </si>
  <si>
    <t>-,-,-,ДЗ,-,-,</t>
  </si>
  <si>
    <t>Бухгалтерский учет в общественном питании</t>
  </si>
  <si>
    <t>ОП.11</t>
  </si>
  <si>
    <t>Основы контроля качества продукции предприятий общественного питания</t>
  </si>
  <si>
    <t>ОП12</t>
  </si>
  <si>
    <t>Основы  предпринимательской деятельности</t>
  </si>
  <si>
    <t>ОП.13</t>
  </si>
  <si>
    <t>Способы поиска работы и трудоустройства</t>
  </si>
  <si>
    <t>-,-,-,-,-,</t>
  </si>
  <si>
    <t>-,-,-,-,-,-,</t>
  </si>
  <si>
    <t>Выполнение работ по профессии  Повар</t>
  </si>
  <si>
    <t>Государственная итоговая аттестация</t>
  </si>
  <si>
    <t>2. План учебного процесса</t>
  </si>
  <si>
    <t>Общеобразовательный учебный цикл</t>
  </si>
  <si>
    <t>Эк,-,-,-,-,-,</t>
  </si>
  <si>
    <t>-,Эк,-,-,-,-,</t>
  </si>
  <si>
    <t>-,-,-,Эк,-,-,</t>
  </si>
  <si>
    <t>-,-,-,-,Эк,-,</t>
  </si>
  <si>
    <t>-,-,-,-,-,Эк</t>
  </si>
  <si>
    <t>-,-,Эк,-,-,-,</t>
  </si>
  <si>
    <t>ПДП</t>
  </si>
  <si>
    <t>Производственная практика (преддипломная)</t>
  </si>
  <si>
    <t>ГИА</t>
  </si>
  <si>
    <r>
      <rPr>
        <b/>
        <sz val="12"/>
        <color indexed="55"/>
        <rFont val="Times New Roman"/>
        <family val="1"/>
        <charset val="204"/>
      </rPr>
      <t>Консультации</t>
    </r>
    <r>
      <rPr>
        <sz val="12"/>
        <color indexed="55"/>
        <rFont val="Times New Roman"/>
        <family val="1"/>
        <charset val="204"/>
      </rPr>
      <t xml:space="preserve"> на учебную группу из расчета 4 часа на каждого обучающегося  на каждый учебный год</t>
    </r>
  </si>
  <si>
    <t>Профессиональные модули</t>
  </si>
  <si>
    <t>з, ДЗ</t>
  </si>
  <si>
    <t>з/з/з/з/з/ДЗ</t>
  </si>
  <si>
    <t>ОДБ.00</t>
  </si>
  <si>
    <t>Базовые дисциплины</t>
  </si>
  <si>
    <t>Русский язык</t>
  </si>
  <si>
    <t>Литература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</si>
  <si>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</si>
  <si>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</si>
  <si>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</si>
  <si>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</si>
  <si>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</si>
  <si>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</si>
  <si>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</si>
  <si>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</si>
  <si>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ОДУ.00</t>
  </si>
  <si>
    <t>ОДУ.01</t>
  </si>
  <si>
    <t>ОДУ.02</t>
  </si>
  <si>
    <t>ОДУ.03</t>
  </si>
  <si>
    <t>ИП</t>
  </si>
  <si>
    <t>Индивидуальный проект</t>
  </si>
  <si>
    <t>ОП.14</t>
  </si>
  <si>
    <t>ХАССП в индустрии общественного питания</t>
  </si>
  <si>
    <t>-,-,-,-,-,Э</t>
  </si>
  <si>
    <t>7Эк/14ДЗ</t>
  </si>
  <si>
    <t>-,-,-,-,-,-</t>
  </si>
  <si>
    <t>4Э/9ДЗ</t>
  </si>
  <si>
    <t>7Эк/4Э/23ДЗ</t>
  </si>
  <si>
    <t>Учебные дисциплины на углубленном уровне изучения</t>
  </si>
  <si>
    <t>12,5нед  450 час</t>
  </si>
  <si>
    <t>11,5 нед.    414 час.</t>
  </si>
  <si>
    <t>4 н</t>
  </si>
  <si>
    <t>6 н</t>
  </si>
  <si>
    <t>Программа базовой подготовки</t>
  </si>
  <si>
    <t xml:space="preserve">Технология продукции общественного питания </t>
  </si>
  <si>
    <t xml:space="preserve">Выпускная квалификационная работа  (Дипломная работа) </t>
  </si>
  <si>
    <t>Выполнение  выпускной квалификационной работы с  18.05.2020 г. по  14.06.2020 г.  (всего 4 недели)</t>
  </si>
  <si>
    <t>Защита   выпускной квалификационной работы с 15.06.2020 г. по 28.06.2020 г. (всего 2 недели)</t>
  </si>
  <si>
    <t>ДЗ</t>
  </si>
  <si>
    <t>Организация хранения и контроль запасов и сырья</t>
  </si>
  <si>
    <t>-,-,-,ДЗ,-,-</t>
  </si>
  <si>
    <t>-, -,Э,-,-,-,</t>
  </si>
  <si>
    <t>7Эк/10Э/36ДЗ</t>
  </si>
  <si>
    <t>Объем образовательной нагрузки</t>
  </si>
  <si>
    <t>Во взаимодействии с преподавателем</t>
  </si>
  <si>
    <t>Всего учебных занятий</t>
  </si>
  <si>
    <t>Теоретическое обучение</t>
  </si>
  <si>
    <t xml:space="preserve"> лабораторных  и практических  занятий</t>
  </si>
  <si>
    <t xml:space="preserve">По практике производственной и учебной </t>
  </si>
  <si>
    <t>Промежуточная аттестация</t>
  </si>
  <si>
    <t>Нагрузка на дисциплины и МДК</t>
  </si>
  <si>
    <t xml:space="preserve">в т.ч. по дисциплинам и МДК </t>
  </si>
  <si>
    <t>Распределение  учебной  нагрузки по курсам и семестрам (час.в семестр)</t>
  </si>
  <si>
    <t>0.00</t>
  </si>
  <si>
    <t>5Э/7ДЗ</t>
  </si>
  <si>
    <t>2Э/5ДЗ</t>
  </si>
  <si>
    <t>Э,Э</t>
  </si>
  <si>
    <t>Естествознание</t>
  </si>
  <si>
    <t>3Э/2ДЗ</t>
  </si>
  <si>
    <t>Экономика</t>
  </si>
  <si>
    <t>-,Э</t>
  </si>
  <si>
    <t>ОДУ.04</t>
  </si>
  <si>
    <t>Право</t>
  </si>
  <si>
    <t>Астрономия</t>
  </si>
  <si>
    <t>Профессиональная подготовка</t>
  </si>
  <si>
    <t>Общий гуманитарный и социально-экономический   цикл</t>
  </si>
  <si>
    <t>Иностранный язык в профессиональной деятельности</t>
  </si>
  <si>
    <t>Психология общения</t>
  </si>
  <si>
    <t>Математический и общий естественнонаучный   цикл</t>
  </si>
  <si>
    <t>Общепрофессиональный цикл</t>
  </si>
  <si>
    <t>Профессиональный цикл</t>
  </si>
  <si>
    <t>УП.01</t>
  </si>
  <si>
    <t>Производственная практика (по профилю специальности)</t>
  </si>
  <si>
    <t>МДК.02.02</t>
  </si>
  <si>
    <t>МДК.03.02</t>
  </si>
  <si>
    <t>МДК.03.03</t>
  </si>
  <si>
    <t>УП.04</t>
  </si>
  <si>
    <t>2 курс</t>
  </si>
  <si>
    <t>4 курс</t>
  </si>
  <si>
    <t xml:space="preserve">Основы философии </t>
  </si>
  <si>
    <t>Информатика и информационные технологии в профессиональной деятельности</t>
  </si>
  <si>
    <t>Наименование циклов, дисциплин, профессиональных модулей, МДК, практик</t>
  </si>
  <si>
    <t>Объем образовательной  программы  в  часах, в т.ч.</t>
  </si>
  <si>
    <t>Работа обучающихся  во взаимодействии с преподавателем</t>
  </si>
  <si>
    <t>Самостоятельная работа</t>
  </si>
  <si>
    <t>промежуточная аттестация</t>
  </si>
  <si>
    <t>1 курс</t>
  </si>
  <si>
    <t>3 курс</t>
  </si>
  <si>
    <t>Объем образовательной  программы, час</t>
  </si>
  <si>
    <t>Обучение по дисциплинам и МДК,ч.</t>
  </si>
  <si>
    <t xml:space="preserve">учебная практика </t>
  </si>
  <si>
    <t xml:space="preserve">производственная практика </t>
  </si>
  <si>
    <t xml:space="preserve">1 сем   </t>
  </si>
  <si>
    <t xml:space="preserve">3 сем.  </t>
  </si>
  <si>
    <t xml:space="preserve">5 сем.  </t>
  </si>
  <si>
    <t xml:space="preserve">7 сем.  </t>
  </si>
  <si>
    <t>всего  занятий</t>
  </si>
  <si>
    <t>лабораторных и практических работ</t>
  </si>
  <si>
    <t>Курсовых работ (проектов)</t>
  </si>
  <si>
    <t>16 нед    576 ч.</t>
  </si>
  <si>
    <t>23 нед.   828 ч.</t>
  </si>
  <si>
    <t>16 нед.       576 ч.</t>
  </si>
  <si>
    <t>19 нед.         684 ч.</t>
  </si>
  <si>
    <t>11 нед.        396 ч.</t>
  </si>
  <si>
    <t>13 нед.        468 ч.</t>
  </si>
  <si>
    <t>12 нед.        432 ч.</t>
  </si>
  <si>
    <t>Математика: алгебра, начала математического анализа, геометрия</t>
  </si>
  <si>
    <t>Обязательная  часть учебных циклов и практика</t>
  </si>
  <si>
    <t>4Эк/5Э/22ДЗ</t>
  </si>
  <si>
    <t>Общий гуманитарный и социально-экономический учебный  цикл</t>
  </si>
  <si>
    <t>4ДЗ/1Э</t>
  </si>
  <si>
    <t>ДЗ,-</t>
  </si>
  <si>
    <t>-, Э</t>
  </si>
  <si>
    <t>з,з,з,з,з,,ДЗ</t>
  </si>
  <si>
    <t>-,-,-,-,ДЗ</t>
  </si>
  <si>
    <t>ОГСЭ.06</t>
  </si>
  <si>
    <t>Русский язык и культура речи</t>
  </si>
  <si>
    <t>Математический и общий естественнонаучный учебный  цикл</t>
  </si>
  <si>
    <t>1ДЗ</t>
  </si>
  <si>
    <t>Информатика и информационно-коммуникационные технологии в профессиональной деятельности</t>
  </si>
  <si>
    <t>4Эк/4Э/17ДЗ</t>
  </si>
  <si>
    <t>3Э/14ДЗ</t>
  </si>
  <si>
    <t>Сервисная деятельность</t>
  </si>
  <si>
    <t>ДЗ,-,-,-</t>
  </si>
  <si>
    <t>История изобразительного искусства</t>
  </si>
  <si>
    <t>-,ДЗ,-,-</t>
  </si>
  <si>
    <t>Рисунок и живопись</t>
  </si>
  <si>
    <t>Эстетика</t>
  </si>
  <si>
    <t>Санитария и гигиена парикмахерских услуг</t>
  </si>
  <si>
    <t>Э,-,-,-</t>
  </si>
  <si>
    <t>Основы анатомии и физиологии кожи и волос</t>
  </si>
  <si>
    <t>Материаловедение</t>
  </si>
  <si>
    <t>-,Э,-,-</t>
  </si>
  <si>
    <t>Пластическая анатомия</t>
  </si>
  <si>
    <t>Цветоведение</t>
  </si>
  <si>
    <t>Правовое обеспечение профессиональной деятельности</t>
  </si>
  <si>
    <t>Экономика организации</t>
  </si>
  <si>
    <t>ОП.12</t>
  </si>
  <si>
    <t>Основы предпринимательской деятельности</t>
  </si>
  <si>
    <t>История моды</t>
  </si>
  <si>
    <t>ОП.15</t>
  </si>
  <si>
    <t>Дизайн аксессуаров</t>
  </si>
  <si>
    <t>ОП.16</t>
  </si>
  <si>
    <t>Современные косметические средства</t>
  </si>
  <si>
    <t>4Эк/13ДЗ</t>
  </si>
  <si>
    <t>Предоставление современных парикмахерских услуг</t>
  </si>
  <si>
    <t>-,-,-,Эк,-,</t>
  </si>
  <si>
    <t>Современные технологии парикмахерского искусства</t>
  </si>
  <si>
    <t>-,-,-,-,</t>
  </si>
  <si>
    <t>-,-,-,ДЗ,-</t>
  </si>
  <si>
    <t>Подбор и выполнение причесок различного назначения, с учетом потребностей клиента</t>
  </si>
  <si>
    <t>Технология выполнения постижерных изделий из натуральных и искусственных волос</t>
  </si>
  <si>
    <t>Моделирование  причесок различного направленияи  с учетом актуальных тенденций моды</t>
  </si>
  <si>
    <t>-,-,-,-,ДЗ,-</t>
  </si>
  <si>
    <t>Создание имиджа, разработка и выполнение художественного образа на основании заказа</t>
  </si>
  <si>
    <t>-,-,-,-,-,Эк.</t>
  </si>
  <si>
    <t>Стандартизация и подтверждение соответствия</t>
  </si>
  <si>
    <t>-,-,-,-</t>
  </si>
  <si>
    <t>Основы маркетинга сферы услуг</t>
  </si>
  <si>
    <t>-,-,-,-,-,ДЗ,</t>
  </si>
  <si>
    <t>Стилистика и создание имиджа</t>
  </si>
  <si>
    <t>УП.03.01</t>
  </si>
  <si>
    <t>Выполнение работ по  профессии Парикмахер</t>
  </si>
  <si>
    <t>-,-,Эк,-,-,</t>
  </si>
  <si>
    <t>Технология выполнения типовых парикмахерских услуг</t>
  </si>
  <si>
    <t>-,-,ДЗ,-</t>
  </si>
  <si>
    <t xml:space="preserve">Государственная итоговая  аттестация </t>
  </si>
  <si>
    <t>4Эк/10Э/29ДЗ</t>
  </si>
  <si>
    <t> Выпускная квалификационная работа.  Дипломная  работа. Демонстрационный экзамен.</t>
  </si>
  <si>
    <t>Выполнение  выпускной квалификационной работы  с  18.05.2021 г.  по  14.06.2021 г.  (всего 4 нед.)</t>
  </si>
  <si>
    <t>Защита  выпускной квалификационной работы с 15.06.2021г.  по 28.06.2021 г. (всего 2 недели)</t>
  </si>
  <si>
    <t>ОП.17</t>
  </si>
  <si>
    <t>-,ДЗ</t>
  </si>
  <si>
    <t>Технология косметических услуг</t>
  </si>
  <si>
    <t>16 нед 576 час</t>
  </si>
  <si>
    <t>23 нед 828 час</t>
  </si>
  <si>
    <t>ДЗ,-,-,-,-,-</t>
  </si>
  <si>
    <t>-,-,-,-,Э,-</t>
  </si>
  <si>
    <t>-,ДЗ,-,-,-,-</t>
  </si>
  <si>
    <t>-,-, ДЗ,-,-,-</t>
  </si>
  <si>
    <t>-,-,-,-,-,Эм</t>
  </si>
  <si>
    <t>1Э</t>
  </si>
  <si>
    <t>-</t>
  </si>
  <si>
    <t>144</t>
  </si>
  <si>
    <t>216</t>
  </si>
  <si>
    <t>Способы поиска работы и трудоустройства/ Социальная адаптация и основы социально-правовых знаний</t>
  </si>
  <si>
    <t>Анатомия и физиология человека</t>
  </si>
  <si>
    <t>Санитарно-гигиеническая подготовка зоны обслуживания для предоставления эстетических услуг</t>
  </si>
  <si>
    <t>Основы микробиологии, вирусологии, иммунологии</t>
  </si>
  <si>
    <t>Основы дерматологии</t>
  </si>
  <si>
    <t>МДК.01.02</t>
  </si>
  <si>
    <t>МДК.01.03</t>
  </si>
  <si>
    <t>Санитария и гигиена косметических услуг</t>
  </si>
  <si>
    <t>Выполнение комплекса косметических услуг по уходу за кожей лица, шеи и зоны декольте</t>
  </si>
  <si>
    <t>Технология визажа</t>
  </si>
  <si>
    <t>Выполнение комплекса косметических услуг по уходу за телом</t>
  </si>
  <si>
    <t>Технология коррекции тела</t>
  </si>
  <si>
    <t>Эстетические процедуры коррекции, эпиляции</t>
  </si>
  <si>
    <t>Выполнение работ по  одной или нескольким профессиям рабочих, должностям служащих</t>
  </si>
  <si>
    <t>Технология маникюра</t>
  </si>
  <si>
    <t>МДК.04.02</t>
  </si>
  <si>
    <t>Технология педикюра</t>
  </si>
  <si>
    <t>Основы латинского языка с медицинской терминологией</t>
  </si>
  <si>
    <t>Сценический грим, бодиарт</t>
  </si>
  <si>
    <t>Цветоведение и основы композиции</t>
  </si>
  <si>
    <t xml:space="preserve">Основы здорового питания </t>
  </si>
  <si>
    <t>МДК.02.03</t>
  </si>
  <si>
    <t xml:space="preserve">Выпускная квалификационная работа.  Дипломная работа. </t>
  </si>
  <si>
    <t>Государственный экзамен  (демонстрационный экзамен)</t>
  </si>
  <si>
    <t>Эм,-,-,-,-,-</t>
  </si>
  <si>
    <t>-,-,-,Э,-,-</t>
  </si>
  <si>
    <t>-,Э,-,-,-,-</t>
  </si>
  <si>
    <t>-,-,-,Эм-,-,</t>
  </si>
  <si>
    <t>12 нед 432 час</t>
  </si>
  <si>
    <t>11,5 нед 414 час</t>
  </si>
  <si>
    <t>14,5 нед 522 час</t>
  </si>
  <si>
    <t>15нед 540 час</t>
  </si>
  <si>
    <t>10 нед 360 час</t>
  </si>
  <si>
    <t>2Э/3ДЗ</t>
  </si>
  <si>
    <t>3Э/1ДЗ</t>
  </si>
  <si>
    <t>1080</t>
  </si>
  <si>
    <t>Основы финансовой  грамотности</t>
  </si>
  <si>
    <t>Выполнение  выпускной квалификационной работы с  18.05. по  14.06.  (всего 4 недели)</t>
  </si>
  <si>
    <t>Защита   выпускной квалификационной работы и демонстрационный экзамен с 15.06.. по 28.06. (всего 2 недели)</t>
  </si>
  <si>
    <t>МДК.02.04</t>
  </si>
  <si>
    <t>Профессиональное использование цифровых ресурсов в эстетических услугах</t>
  </si>
  <si>
    <t>Родная литература</t>
  </si>
  <si>
    <t>ОДБ.09</t>
  </si>
  <si>
    <t>ОДД.00</t>
  </si>
  <si>
    <t>Дополнительные учебные дисциплины</t>
  </si>
  <si>
    <t>ОДД.01</t>
  </si>
  <si>
    <t>Основы проектной деятельности (индивидуальный проект)</t>
  </si>
  <si>
    <t>ПА</t>
  </si>
  <si>
    <t>3Э/6ДЗ</t>
  </si>
  <si>
    <t>5Э/10ДЗ</t>
  </si>
  <si>
    <t>-,-,Э,-,-,-</t>
  </si>
  <si>
    <t>преддипломная практика</t>
  </si>
  <si>
    <t>3Эм/1Эк/19ДЗ</t>
  </si>
  <si>
    <t>4Э/10ДЗ</t>
  </si>
  <si>
    <t>3Эм/1Эк/8Э/30ДЗ</t>
  </si>
  <si>
    <t>3Эм/1Эк/13Э/40ДЗ</t>
  </si>
  <si>
    <r>
      <rPr>
        <sz val="16"/>
        <color indexed="55"/>
        <rFont val="Times New Roman"/>
        <family val="1"/>
        <charset val="204"/>
      </rPr>
      <t>43.02.12 Технология эстетических услуг</t>
    </r>
    <r>
      <rPr>
        <b/>
        <sz val="14"/>
        <color indexed="55"/>
        <rFont val="Times New Roman"/>
        <family val="1"/>
        <charset val="204"/>
      </rPr>
      <t xml:space="preserve">  (начало подготовки 2022-2023 уч.год)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</si>
</sst>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4"/>
      <color indexed="55"/>
      <name val="Calibri"/>
      <family val="2"/>
      <charset val="204"/>
    </font>
    <font>
      <sz val="14"/>
      <color indexed="55"/>
      <name val="Times New Roman"/>
      <family val="1"/>
      <charset val="204"/>
    </font>
    <font>
      <sz val="12"/>
      <color indexed="55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indexed="55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18"/>
      </patternFill>
    </fill>
    <fill>
      <patternFill patternType="solid">
        <fgColor indexed="47"/>
        <bgColor indexed="23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1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49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left" vertical="center" wrapText="1"/>
    </xf>
    <xf numFmtId="49" fontId="2" fillId="6" borderId="19" xfId="0" applyNumberFormat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49" fontId="2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vertical="top" wrapText="1"/>
    </xf>
    <xf numFmtId="49" fontId="2" fillId="7" borderId="22" xfId="0" applyNumberFormat="1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left" vertical="center" wrapText="1"/>
    </xf>
    <xf numFmtId="49" fontId="2" fillId="8" borderId="19" xfId="0" applyNumberFormat="1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left" vertical="center" wrapText="1"/>
    </xf>
    <xf numFmtId="49" fontId="2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horizontal="left" vertical="center" wrapText="1"/>
    </xf>
    <xf numFmtId="49" fontId="7" fillId="7" borderId="22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49" fontId="2" fillId="6" borderId="14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12" borderId="14" xfId="0" applyNumberFormat="1" applyFont="1" applyFill="1" applyBorder="1" applyAlignment="1">
      <alignment horizontal="center" vertical="center" wrapText="1"/>
    </xf>
    <xf numFmtId="49" fontId="2" fillId="12" borderId="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49" fontId="13" fillId="12" borderId="14" xfId="0" applyNumberFormat="1" applyFont="1" applyFill="1" applyBorder="1" applyAlignment="1">
      <alignment horizontal="center" vertical="center" wrapText="1"/>
    </xf>
    <xf numFmtId="49" fontId="13" fillId="12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3" fillId="0" borderId="11" xfId="0" applyFont="1" applyBorder="1"/>
    <xf numFmtId="0" fontId="0" fillId="0" borderId="11" xfId="0" applyBorder="1"/>
    <xf numFmtId="0" fontId="2" fillId="12" borderId="14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11" xfId="0" applyFont="1" applyBorder="1"/>
    <xf numFmtId="49" fontId="1" fillId="0" borderId="6" xfId="0" applyNumberFormat="1" applyFont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1E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101"/>
  <sheetViews>
    <sheetView tabSelected="1" view="pageBreakPreview" topLeftCell="A61" zoomScale="75" zoomScaleNormal="75" zoomScaleSheetLayoutView="75" workbookViewId="0">
      <selection activeCell="C72" sqref="C72:D72"/>
    </sheetView>
  </sheetViews>
  <sheetFormatPr defaultColWidth="8.5703125" defaultRowHeight="15" x14ac:dyDescent="0.25"/>
  <cols>
    <col min="1" max="1" width="15.7109375" customWidth="1"/>
    <col min="2" max="2" width="49.28515625" customWidth="1"/>
    <col min="3" max="3" width="10.28515625" customWidth="1"/>
    <col min="4" max="4" width="11.42578125" customWidth="1"/>
    <col min="5" max="5" width="14.42578125" customWidth="1"/>
    <col min="6" max="6" width="12" customWidth="1"/>
    <col min="7" max="7" width="10.28515625" customWidth="1"/>
    <col min="8" max="11" width="11.28515625" customWidth="1"/>
    <col min="12" max="12" width="14.7109375" customWidth="1"/>
    <col min="13" max="13" width="9.85546875" customWidth="1"/>
    <col min="14" max="14" width="9.28515625" customWidth="1"/>
    <col min="15" max="15" width="9.85546875" customWidth="1"/>
    <col min="16" max="16" width="10.28515625" customWidth="1"/>
    <col min="17" max="17" width="10.85546875" customWidth="1"/>
    <col min="18" max="18" width="10.140625" customWidth="1"/>
    <col min="19" max="19" width="9.42578125" customWidth="1"/>
    <col min="20" max="20" width="9.28515625" customWidth="1"/>
  </cols>
  <sheetData>
    <row r="1" spans="1:23" ht="25.5" customHeight="1" thickBot="1" x14ac:dyDescent="0.35">
      <c r="B1" s="21" t="s">
        <v>136</v>
      </c>
      <c r="C1" s="201" t="s">
        <v>389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3" ht="18.75" customHeight="1" thickBot="1" x14ac:dyDescent="0.3">
      <c r="A2" s="158" t="s">
        <v>0</v>
      </c>
      <c r="B2" s="158" t="s">
        <v>1</v>
      </c>
      <c r="C2" s="207" t="s">
        <v>2</v>
      </c>
      <c r="D2" s="191"/>
      <c r="E2" s="172" t="s">
        <v>191</v>
      </c>
      <c r="F2" s="176" t="s">
        <v>108</v>
      </c>
      <c r="G2" s="177"/>
      <c r="H2" s="177"/>
      <c r="I2" s="177"/>
      <c r="J2" s="177"/>
      <c r="K2" s="177"/>
      <c r="L2" s="178"/>
      <c r="M2" s="175" t="s">
        <v>200</v>
      </c>
      <c r="N2" s="175"/>
      <c r="O2" s="175"/>
      <c r="P2" s="175"/>
      <c r="Q2" s="175"/>
      <c r="R2" s="175"/>
      <c r="S2" s="175"/>
      <c r="T2" s="175"/>
    </row>
    <row r="3" spans="1:23" ht="30" customHeight="1" thickBot="1" x14ac:dyDescent="0.3">
      <c r="A3" s="159"/>
      <c r="B3" s="159"/>
      <c r="C3" s="208"/>
      <c r="D3" s="192"/>
      <c r="E3" s="173"/>
      <c r="F3" s="172" t="s">
        <v>109</v>
      </c>
      <c r="G3" s="176" t="s">
        <v>192</v>
      </c>
      <c r="H3" s="177"/>
      <c r="I3" s="177"/>
      <c r="J3" s="177"/>
      <c r="K3" s="177"/>
      <c r="L3" s="178"/>
      <c r="M3" s="175" t="s">
        <v>6</v>
      </c>
      <c r="N3" s="175"/>
      <c r="O3" s="175" t="s">
        <v>7</v>
      </c>
      <c r="P3" s="175"/>
      <c r="Q3" s="175" t="s">
        <v>8</v>
      </c>
      <c r="R3" s="175"/>
      <c r="S3" s="175" t="s">
        <v>9</v>
      </c>
      <c r="T3" s="175"/>
    </row>
    <row r="4" spans="1:23" ht="30" customHeight="1" thickBot="1" x14ac:dyDescent="0.3">
      <c r="A4" s="159"/>
      <c r="B4" s="159"/>
      <c r="C4" s="208"/>
      <c r="D4" s="192"/>
      <c r="E4" s="173"/>
      <c r="F4" s="173"/>
      <c r="G4" s="176" t="s">
        <v>198</v>
      </c>
      <c r="H4" s="177"/>
      <c r="I4" s="177"/>
      <c r="J4" s="177"/>
      <c r="K4" s="172" t="s">
        <v>196</v>
      </c>
      <c r="L4" s="191" t="s">
        <v>197</v>
      </c>
      <c r="M4" s="47" t="s">
        <v>11</v>
      </c>
      <c r="N4" s="47" t="s">
        <v>12</v>
      </c>
      <c r="O4" s="47" t="s">
        <v>13</v>
      </c>
      <c r="P4" s="47" t="s">
        <v>14</v>
      </c>
      <c r="Q4" s="47" t="s">
        <v>15</v>
      </c>
      <c r="R4" s="47" t="s">
        <v>16</v>
      </c>
      <c r="S4" s="47" t="s">
        <v>17</v>
      </c>
      <c r="T4" s="47" t="s">
        <v>18</v>
      </c>
    </row>
    <row r="5" spans="1:23" ht="12.75" customHeight="1" thickBot="1" x14ac:dyDescent="0.3">
      <c r="A5" s="159"/>
      <c r="B5" s="159"/>
      <c r="C5" s="208"/>
      <c r="D5" s="192"/>
      <c r="E5" s="173"/>
      <c r="F5" s="173"/>
      <c r="G5" s="172" t="s">
        <v>193</v>
      </c>
      <c r="H5" s="176" t="s">
        <v>199</v>
      </c>
      <c r="I5" s="177"/>
      <c r="J5" s="177"/>
      <c r="K5" s="173"/>
      <c r="L5" s="192"/>
      <c r="M5" s="158" t="s">
        <v>322</v>
      </c>
      <c r="N5" s="158" t="s">
        <v>323</v>
      </c>
      <c r="O5" s="158" t="s">
        <v>361</v>
      </c>
      <c r="P5" s="158" t="s">
        <v>322</v>
      </c>
      <c r="Q5" s="158" t="s">
        <v>362</v>
      </c>
      <c r="R5" s="158" t="s">
        <v>363</v>
      </c>
      <c r="S5" s="158" t="s">
        <v>364</v>
      </c>
      <c r="T5" s="158" t="s">
        <v>365</v>
      </c>
    </row>
    <row r="6" spans="1:23" ht="16.5" customHeight="1" x14ac:dyDescent="0.25">
      <c r="A6" s="159"/>
      <c r="B6" s="159"/>
      <c r="C6" s="208"/>
      <c r="D6" s="192"/>
      <c r="E6" s="173"/>
      <c r="F6" s="173"/>
      <c r="G6" s="173"/>
      <c r="H6" s="172" t="s">
        <v>194</v>
      </c>
      <c r="I6" s="172" t="s">
        <v>195</v>
      </c>
      <c r="J6" s="207" t="s">
        <v>19</v>
      </c>
      <c r="K6" s="173"/>
      <c r="L6" s="192"/>
      <c r="M6" s="205"/>
      <c r="N6" s="205"/>
      <c r="O6" s="205"/>
      <c r="P6" s="205"/>
      <c r="Q6" s="205"/>
      <c r="R6" s="205"/>
      <c r="S6" s="205"/>
      <c r="T6" s="205"/>
    </row>
    <row r="7" spans="1:23" ht="105.75" customHeight="1" thickBot="1" x14ac:dyDescent="0.3">
      <c r="A7" s="160"/>
      <c r="B7" s="160"/>
      <c r="C7" s="209"/>
      <c r="D7" s="193"/>
      <c r="E7" s="174"/>
      <c r="F7" s="174"/>
      <c r="G7" s="174"/>
      <c r="H7" s="174"/>
      <c r="I7" s="174"/>
      <c r="J7" s="209"/>
      <c r="K7" s="174"/>
      <c r="L7" s="193"/>
      <c r="M7" s="206"/>
      <c r="N7" s="206"/>
      <c r="O7" s="206"/>
      <c r="P7" s="206"/>
      <c r="Q7" s="206"/>
      <c r="R7" s="206"/>
      <c r="S7" s="206"/>
      <c r="T7" s="206"/>
      <c r="W7" s="59"/>
    </row>
    <row r="8" spans="1:23" ht="16.5" thickBot="1" x14ac:dyDescent="0.3">
      <c r="A8" s="4">
        <v>1</v>
      </c>
      <c r="B8" s="2">
        <v>2</v>
      </c>
      <c r="C8" s="165">
        <v>3</v>
      </c>
      <c r="D8" s="166"/>
      <c r="E8" s="1">
        <v>4</v>
      </c>
      <c r="F8" s="1">
        <v>5</v>
      </c>
      <c r="G8" s="1">
        <v>6</v>
      </c>
      <c r="H8" s="1">
        <v>7</v>
      </c>
      <c r="I8" s="1">
        <v>8</v>
      </c>
      <c r="J8" s="1">
        <v>9</v>
      </c>
      <c r="K8" s="1">
        <v>10</v>
      </c>
      <c r="L8" s="1">
        <v>11</v>
      </c>
      <c r="M8" s="1">
        <v>12</v>
      </c>
      <c r="N8" s="1">
        <v>13</v>
      </c>
      <c r="O8" s="1">
        <v>14</v>
      </c>
      <c r="P8" s="1">
        <v>15</v>
      </c>
      <c r="Q8" s="1">
        <v>16</v>
      </c>
      <c r="R8" s="1">
        <v>17</v>
      </c>
      <c r="S8" s="1">
        <v>18</v>
      </c>
      <c r="T8" s="1">
        <v>19</v>
      </c>
    </row>
    <row r="9" spans="1:23" ht="16.5" thickBot="1" x14ac:dyDescent="0.3">
      <c r="A9" s="4"/>
      <c r="B9" s="2"/>
      <c r="C9" s="165"/>
      <c r="D9" s="199"/>
      <c r="E9" s="1">
        <f>E10+E29+E28+E77+E78+E79</f>
        <v>5940</v>
      </c>
      <c r="F9" s="1">
        <f t="shared" ref="F9:J9" si="0">F10+F29+F28+F77+F78+F79</f>
        <v>234</v>
      </c>
      <c r="G9" s="1">
        <f t="shared" si="0"/>
        <v>4014</v>
      </c>
      <c r="H9" s="1">
        <f t="shared" si="0"/>
        <v>1779</v>
      </c>
      <c r="I9" s="1">
        <f t="shared" si="0"/>
        <v>2183</v>
      </c>
      <c r="J9" s="1">
        <f t="shared" si="0"/>
        <v>52</v>
      </c>
      <c r="K9" s="1">
        <f>SUM(K10,K29)</f>
        <v>1080</v>
      </c>
      <c r="L9" s="1">
        <f>SUM(L10,L29)</f>
        <v>252</v>
      </c>
      <c r="M9" s="1">
        <f>SUM(M10,M29)</f>
        <v>576</v>
      </c>
      <c r="N9" s="1">
        <f t="shared" ref="N9:T9" si="1">SUM(N10,N29)</f>
        <v>828</v>
      </c>
      <c r="O9" s="1">
        <f t="shared" si="1"/>
        <v>432</v>
      </c>
      <c r="P9" s="1">
        <f t="shared" si="1"/>
        <v>576</v>
      </c>
      <c r="Q9" s="1">
        <f t="shared" si="1"/>
        <v>414</v>
      </c>
      <c r="R9" s="1">
        <f t="shared" si="1"/>
        <v>522</v>
      </c>
      <c r="S9" s="1">
        <f t="shared" si="1"/>
        <v>540</v>
      </c>
      <c r="T9" s="1">
        <f t="shared" si="1"/>
        <v>360</v>
      </c>
    </row>
    <row r="10" spans="1:23" s="23" customFormat="1" ht="30" customHeight="1" thickBot="1" x14ac:dyDescent="0.3">
      <c r="A10" s="50" t="s">
        <v>201</v>
      </c>
      <c r="B10" s="51" t="s">
        <v>137</v>
      </c>
      <c r="C10" s="179" t="s">
        <v>382</v>
      </c>
      <c r="D10" s="180"/>
      <c r="E10" s="52">
        <f>SUM(E11,E21,E26)</f>
        <v>1404</v>
      </c>
      <c r="F10" s="52">
        <f t="shared" ref="F10:T10" si="2">SUM(F11,F21,F26)</f>
        <v>0</v>
      </c>
      <c r="G10" s="52">
        <f t="shared" si="2"/>
        <v>1404</v>
      </c>
      <c r="H10" s="52">
        <f t="shared" si="2"/>
        <v>777</v>
      </c>
      <c r="I10" s="52">
        <f t="shared" si="2"/>
        <v>627</v>
      </c>
      <c r="J10" s="52">
        <f t="shared" si="2"/>
        <v>0</v>
      </c>
      <c r="K10" s="52">
        <f t="shared" si="2"/>
        <v>0</v>
      </c>
      <c r="L10" s="52">
        <f>SUM(L28)</f>
        <v>72</v>
      </c>
      <c r="M10" s="52">
        <f t="shared" si="2"/>
        <v>576</v>
      </c>
      <c r="N10" s="52">
        <f t="shared" si="2"/>
        <v>828</v>
      </c>
      <c r="O10" s="52">
        <f t="shared" si="2"/>
        <v>0</v>
      </c>
      <c r="P10" s="52">
        <f t="shared" si="2"/>
        <v>0</v>
      </c>
      <c r="Q10" s="52">
        <f t="shared" si="2"/>
        <v>0</v>
      </c>
      <c r="R10" s="52">
        <f t="shared" si="2"/>
        <v>0</v>
      </c>
      <c r="S10" s="52">
        <f t="shared" si="2"/>
        <v>0</v>
      </c>
      <c r="T10" s="52">
        <f t="shared" si="2"/>
        <v>0</v>
      </c>
    </row>
    <row r="11" spans="1:23" s="23" customFormat="1" ht="21" customHeight="1" thickBot="1" x14ac:dyDescent="0.3">
      <c r="A11" s="27" t="s">
        <v>151</v>
      </c>
      <c r="B11" s="143" t="s">
        <v>152</v>
      </c>
      <c r="C11" s="181" t="s">
        <v>381</v>
      </c>
      <c r="D11" s="182"/>
      <c r="E11" s="30">
        <f>SUM(E12:E20)</f>
        <v>799</v>
      </c>
      <c r="F11" s="30">
        <f t="shared" ref="F11:T11" si="3">SUM(F12:F20)</f>
        <v>0</v>
      </c>
      <c r="G11" s="30">
        <f t="shared" si="3"/>
        <v>799</v>
      </c>
      <c r="H11" s="30">
        <f t="shared" si="3"/>
        <v>413</v>
      </c>
      <c r="I11" s="30">
        <f t="shared" si="3"/>
        <v>386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338</v>
      </c>
      <c r="N11" s="30">
        <f t="shared" si="3"/>
        <v>461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</row>
    <row r="12" spans="1:23" s="23" customFormat="1" ht="17.25" customHeight="1" thickBot="1" x14ac:dyDescent="0.3">
      <c r="A12" s="9" t="s">
        <v>155</v>
      </c>
      <c r="B12" s="56" t="s">
        <v>153</v>
      </c>
      <c r="C12" s="161" t="s">
        <v>204</v>
      </c>
      <c r="D12" s="162"/>
      <c r="E12" s="3">
        <v>117</v>
      </c>
      <c r="F12" s="3"/>
      <c r="G12" s="3">
        <v>117</v>
      </c>
      <c r="H12" s="4">
        <v>58</v>
      </c>
      <c r="I12" s="3">
        <v>59</v>
      </c>
      <c r="J12" s="3"/>
      <c r="K12" s="3"/>
      <c r="L12" s="3"/>
      <c r="M12" s="3">
        <v>48</v>
      </c>
      <c r="N12" s="3">
        <v>69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3" s="23" customFormat="1" ht="18" customHeight="1" thickBot="1" x14ac:dyDescent="0.3">
      <c r="A13" s="4" t="s">
        <v>156</v>
      </c>
      <c r="B13" s="57" t="s">
        <v>154</v>
      </c>
      <c r="C13" s="161" t="s">
        <v>22</v>
      </c>
      <c r="D13" s="162"/>
      <c r="E13" s="147">
        <v>81</v>
      </c>
      <c r="F13" s="147"/>
      <c r="G13" s="147">
        <v>81</v>
      </c>
      <c r="H13" s="148">
        <v>43</v>
      </c>
      <c r="I13" s="147">
        <v>38</v>
      </c>
      <c r="J13" s="147"/>
      <c r="K13" s="147"/>
      <c r="L13" s="147"/>
      <c r="M13" s="147">
        <v>36</v>
      </c>
      <c r="N13" s="147">
        <v>45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3" s="23" customFormat="1" ht="18" customHeight="1" thickBot="1" x14ac:dyDescent="0.3">
      <c r="A14" s="4" t="s">
        <v>157</v>
      </c>
      <c r="B14" s="57" t="s">
        <v>374</v>
      </c>
      <c r="C14" s="161" t="s">
        <v>259</v>
      </c>
      <c r="D14" s="199"/>
      <c r="E14" s="147">
        <v>36</v>
      </c>
      <c r="F14" s="147"/>
      <c r="G14" s="147">
        <v>36</v>
      </c>
      <c r="H14" s="148">
        <v>28</v>
      </c>
      <c r="I14" s="147">
        <v>8</v>
      </c>
      <c r="J14" s="147"/>
      <c r="K14" s="147"/>
      <c r="L14" s="147"/>
      <c r="M14" s="147">
        <v>36</v>
      </c>
      <c r="N14" s="147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3" s="23" customFormat="1" ht="18" customHeight="1" thickBot="1" x14ac:dyDescent="0.3">
      <c r="A15" s="4" t="s">
        <v>158</v>
      </c>
      <c r="B15" s="57" t="s">
        <v>21</v>
      </c>
      <c r="C15" s="161" t="s">
        <v>260</v>
      </c>
      <c r="D15" s="162"/>
      <c r="E15" s="147">
        <v>117</v>
      </c>
      <c r="F15" s="147"/>
      <c r="G15" s="147">
        <v>117</v>
      </c>
      <c r="H15" s="148"/>
      <c r="I15" s="147">
        <v>117</v>
      </c>
      <c r="J15" s="147"/>
      <c r="K15" s="147"/>
      <c r="L15" s="147"/>
      <c r="M15" s="147">
        <v>48</v>
      </c>
      <c r="N15" s="147">
        <v>69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3" s="23" customFormat="1" ht="18.75" customHeight="1" thickBot="1" x14ac:dyDescent="0.3">
      <c r="A16" s="4" t="s">
        <v>159</v>
      </c>
      <c r="B16" s="57" t="s">
        <v>24</v>
      </c>
      <c r="C16" s="161" t="s">
        <v>22</v>
      </c>
      <c r="D16" s="162"/>
      <c r="E16" s="147">
        <v>117</v>
      </c>
      <c r="F16" s="147"/>
      <c r="G16" s="147">
        <v>117</v>
      </c>
      <c r="H16" s="148">
        <v>97</v>
      </c>
      <c r="I16" s="147">
        <v>20</v>
      </c>
      <c r="J16" s="147"/>
      <c r="K16" s="147"/>
      <c r="L16" s="147"/>
      <c r="M16" s="147">
        <v>48</v>
      </c>
      <c r="N16" s="147">
        <v>69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s="23" customFormat="1" ht="19.5" customHeight="1" thickBot="1" x14ac:dyDescent="0.3">
      <c r="A17" s="4" t="s">
        <v>160</v>
      </c>
      <c r="B17" s="57" t="s">
        <v>25</v>
      </c>
      <c r="C17" s="161" t="s">
        <v>149</v>
      </c>
      <c r="D17" s="162"/>
      <c r="E17" s="147">
        <v>117</v>
      </c>
      <c r="F17" s="147"/>
      <c r="G17" s="147">
        <v>117</v>
      </c>
      <c r="H17" s="148">
        <v>15</v>
      </c>
      <c r="I17" s="147">
        <v>102</v>
      </c>
      <c r="J17" s="147"/>
      <c r="K17" s="147"/>
      <c r="L17" s="147"/>
      <c r="M17" s="147">
        <v>48</v>
      </c>
      <c r="N17" s="147">
        <v>69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 s="23" customFormat="1" ht="19.5" customHeight="1" thickBot="1" x14ac:dyDescent="0.3">
      <c r="A18" s="4" t="s">
        <v>161</v>
      </c>
      <c r="B18" s="16" t="s">
        <v>117</v>
      </c>
      <c r="C18" s="161" t="s">
        <v>22</v>
      </c>
      <c r="D18" s="162"/>
      <c r="E18" s="147">
        <v>70</v>
      </c>
      <c r="F18" s="147"/>
      <c r="G18" s="147">
        <v>70</v>
      </c>
      <c r="H18" s="148">
        <v>50</v>
      </c>
      <c r="I18" s="147">
        <v>20</v>
      </c>
      <c r="J18" s="147"/>
      <c r="K18" s="147"/>
      <c r="L18" s="147"/>
      <c r="M18" s="147">
        <v>30</v>
      </c>
      <c r="N18" s="147">
        <v>40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 s="23" customFormat="1" ht="18.75" customHeight="1" thickBot="1" x14ac:dyDescent="0.3">
      <c r="A19" s="4" t="s">
        <v>162</v>
      </c>
      <c r="B19" s="16" t="s">
        <v>205</v>
      </c>
      <c r="C19" s="161" t="s">
        <v>22</v>
      </c>
      <c r="D19" s="162"/>
      <c r="E19" s="147">
        <v>108</v>
      </c>
      <c r="F19" s="147"/>
      <c r="G19" s="147">
        <v>108</v>
      </c>
      <c r="H19" s="148">
        <v>94</v>
      </c>
      <c r="I19" s="147">
        <v>14</v>
      </c>
      <c r="J19" s="147"/>
      <c r="K19" s="147"/>
      <c r="L19" s="147"/>
      <c r="M19" s="147">
        <v>44</v>
      </c>
      <c r="N19" s="147">
        <v>64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s="23" customFormat="1" ht="18.75" customHeight="1" thickBot="1" x14ac:dyDescent="0.3">
      <c r="A20" s="4" t="s">
        <v>375</v>
      </c>
      <c r="B20" s="16" t="s">
        <v>211</v>
      </c>
      <c r="C20" s="161" t="s">
        <v>320</v>
      </c>
      <c r="D20" s="162"/>
      <c r="E20" s="147">
        <v>36</v>
      </c>
      <c r="F20" s="147"/>
      <c r="G20" s="147">
        <v>36</v>
      </c>
      <c r="H20" s="148">
        <v>28</v>
      </c>
      <c r="I20" s="147">
        <v>8</v>
      </c>
      <c r="J20" s="147"/>
      <c r="K20" s="147"/>
      <c r="L20" s="147"/>
      <c r="M20" s="147">
        <v>0</v>
      </c>
      <c r="N20" s="147">
        <v>36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 s="23" customFormat="1" ht="42" customHeight="1" thickBot="1" x14ac:dyDescent="0.3">
      <c r="A21" s="27" t="s">
        <v>163</v>
      </c>
      <c r="B21" s="143" t="s">
        <v>176</v>
      </c>
      <c r="C21" s="181" t="s">
        <v>366</v>
      </c>
      <c r="D21" s="182"/>
      <c r="E21" s="30">
        <f>SUM(E22:E25)</f>
        <v>569</v>
      </c>
      <c r="F21" s="30">
        <f t="shared" ref="F21:T21" si="4">SUM(F22:F25)</f>
        <v>0</v>
      </c>
      <c r="G21" s="30">
        <f t="shared" si="4"/>
        <v>569</v>
      </c>
      <c r="H21" s="30">
        <f t="shared" si="4"/>
        <v>328</v>
      </c>
      <c r="I21" s="30">
        <f t="shared" si="4"/>
        <v>241</v>
      </c>
      <c r="J21" s="30">
        <f t="shared" si="4"/>
        <v>0</v>
      </c>
      <c r="K21" s="30">
        <f t="shared" si="4"/>
        <v>0</v>
      </c>
      <c r="L21" s="30">
        <f t="shared" si="4"/>
        <v>0</v>
      </c>
      <c r="M21" s="30">
        <f t="shared" si="4"/>
        <v>220</v>
      </c>
      <c r="N21" s="30">
        <f t="shared" si="4"/>
        <v>349</v>
      </c>
      <c r="O21" s="30">
        <f t="shared" si="4"/>
        <v>0</v>
      </c>
      <c r="P21" s="30">
        <f t="shared" si="4"/>
        <v>0</v>
      </c>
      <c r="Q21" s="30">
        <f t="shared" si="4"/>
        <v>0</v>
      </c>
      <c r="R21" s="30">
        <f t="shared" si="4"/>
        <v>0</v>
      </c>
      <c r="S21" s="30">
        <f t="shared" si="4"/>
        <v>0</v>
      </c>
      <c r="T21" s="30">
        <f t="shared" si="4"/>
        <v>0</v>
      </c>
    </row>
    <row r="22" spans="1:20" s="23" customFormat="1" ht="28.5" customHeight="1" thickBot="1" x14ac:dyDescent="0.3">
      <c r="A22" s="4" t="s">
        <v>164</v>
      </c>
      <c r="B22" s="57" t="s">
        <v>23</v>
      </c>
      <c r="C22" s="161" t="s">
        <v>20</v>
      </c>
      <c r="D22" s="162"/>
      <c r="E22" s="3">
        <v>273</v>
      </c>
      <c r="F22" s="3"/>
      <c r="G22" s="3">
        <v>273</v>
      </c>
      <c r="H22" s="4">
        <v>164</v>
      </c>
      <c r="I22" s="3">
        <v>109</v>
      </c>
      <c r="J22" s="3"/>
      <c r="K22" s="3"/>
      <c r="L22" s="3"/>
      <c r="M22" s="3">
        <v>104</v>
      </c>
      <c r="N22" s="3">
        <v>169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 s="23" customFormat="1" ht="21" customHeight="1" thickBot="1" x14ac:dyDescent="0.3">
      <c r="A23" s="4" t="s">
        <v>165</v>
      </c>
      <c r="B23" s="57" t="s">
        <v>26</v>
      </c>
      <c r="C23" s="161" t="s">
        <v>22</v>
      </c>
      <c r="D23" s="162"/>
      <c r="E23" s="3">
        <v>100</v>
      </c>
      <c r="F23" s="3"/>
      <c r="G23" s="3">
        <v>100</v>
      </c>
      <c r="H23" s="4">
        <v>8</v>
      </c>
      <c r="I23" s="3">
        <v>92</v>
      </c>
      <c r="J23" s="3"/>
      <c r="K23" s="3"/>
      <c r="L23" s="3"/>
      <c r="M23" s="3">
        <v>42</v>
      </c>
      <c r="N23" s="3">
        <v>58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 s="23" customFormat="1" ht="19.5" customHeight="1" thickBot="1" x14ac:dyDescent="0.3">
      <c r="A24" s="4" t="s">
        <v>166</v>
      </c>
      <c r="B24" s="57" t="s">
        <v>207</v>
      </c>
      <c r="C24" s="161" t="s">
        <v>320</v>
      </c>
      <c r="D24" s="162"/>
      <c r="E24" s="147">
        <v>111</v>
      </c>
      <c r="F24" s="147"/>
      <c r="G24" s="147">
        <v>111</v>
      </c>
      <c r="H24" s="148">
        <v>87</v>
      </c>
      <c r="I24" s="147">
        <v>24</v>
      </c>
      <c r="J24" s="147"/>
      <c r="K24" s="147"/>
      <c r="L24" s="147"/>
      <c r="M24" s="147">
        <v>42</v>
      </c>
      <c r="N24" s="147">
        <v>69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 s="23" customFormat="1" ht="20.25" customHeight="1" thickBot="1" x14ac:dyDescent="0.3">
      <c r="A25" s="4" t="s">
        <v>209</v>
      </c>
      <c r="B25" s="57" t="s">
        <v>210</v>
      </c>
      <c r="C25" s="161" t="s">
        <v>22</v>
      </c>
      <c r="D25" s="162"/>
      <c r="E25" s="3">
        <v>85</v>
      </c>
      <c r="F25" s="3"/>
      <c r="G25" s="3">
        <v>85</v>
      </c>
      <c r="H25" s="4">
        <v>69</v>
      </c>
      <c r="I25" s="3">
        <v>16</v>
      </c>
      <c r="J25" s="3"/>
      <c r="K25" s="3"/>
      <c r="L25" s="3"/>
      <c r="M25" s="3">
        <v>32</v>
      </c>
      <c r="N25" s="3">
        <v>53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 s="23" customFormat="1" ht="20.25" customHeight="1" thickBot="1" x14ac:dyDescent="0.3">
      <c r="A26" s="27" t="s">
        <v>376</v>
      </c>
      <c r="B26" s="143" t="s">
        <v>377</v>
      </c>
      <c r="C26" s="181" t="s">
        <v>266</v>
      </c>
      <c r="D26" s="182"/>
      <c r="E26" s="31">
        <f>SUM(E27)</f>
        <v>36</v>
      </c>
      <c r="F26" s="31">
        <f t="shared" ref="F26:T26" si="5">SUM(F27)</f>
        <v>0</v>
      </c>
      <c r="G26" s="31">
        <f t="shared" si="5"/>
        <v>36</v>
      </c>
      <c r="H26" s="31">
        <f t="shared" si="5"/>
        <v>36</v>
      </c>
      <c r="I26" s="31">
        <f t="shared" si="5"/>
        <v>0</v>
      </c>
      <c r="J26" s="31">
        <f t="shared" si="5"/>
        <v>0</v>
      </c>
      <c r="K26" s="31">
        <f t="shared" si="5"/>
        <v>0</v>
      </c>
      <c r="L26" s="31">
        <f t="shared" si="5"/>
        <v>0</v>
      </c>
      <c r="M26" s="31">
        <f t="shared" si="5"/>
        <v>18</v>
      </c>
      <c r="N26" s="31">
        <f t="shared" si="5"/>
        <v>18</v>
      </c>
      <c r="O26" s="31">
        <f t="shared" si="5"/>
        <v>0</v>
      </c>
      <c r="P26" s="31">
        <f t="shared" si="5"/>
        <v>0</v>
      </c>
      <c r="Q26" s="31">
        <f t="shared" si="5"/>
        <v>0</v>
      </c>
      <c r="R26" s="31">
        <f t="shared" si="5"/>
        <v>0</v>
      </c>
      <c r="S26" s="31">
        <f t="shared" si="5"/>
        <v>0</v>
      </c>
      <c r="T26" s="31">
        <f t="shared" si="5"/>
        <v>0</v>
      </c>
    </row>
    <row r="27" spans="1:20" s="23" customFormat="1" ht="33" customHeight="1" thickBot="1" x14ac:dyDescent="0.3">
      <c r="A27" s="4" t="s">
        <v>378</v>
      </c>
      <c r="B27" s="57" t="s">
        <v>379</v>
      </c>
      <c r="C27" s="161" t="s">
        <v>320</v>
      </c>
      <c r="D27" s="199"/>
      <c r="E27" s="147">
        <v>36</v>
      </c>
      <c r="F27" s="147"/>
      <c r="G27" s="147">
        <v>36</v>
      </c>
      <c r="H27" s="147">
        <v>36</v>
      </c>
      <c r="I27" s="147">
        <v>0</v>
      </c>
      <c r="J27" s="147"/>
      <c r="K27" s="147"/>
      <c r="L27" s="147"/>
      <c r="M27" s="147">
        <v>18</v>
      </c>
      <c r="N27" s="147">
        <v>18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 s="23" customFormat="1" ht="20.25" customHeight="1" thickBot="1" x14ac:dyDescent="0.3">
      <c r="A28" s="6" t="s">
        <v>380</v>
      </c>
      <c r="B28" s="142" t="s">
        <v>197</v>
      </c>
      <c r="C28" s="200"/>
      <c r="D28" s="164"/>
      <c r="E28" s="7">
        <v>72</v>
      </c>
      <c r="F28" s="3"/>
      <c r="G28" s="3"/>
      <c r="H28" s="3"/>
      <c r="I28" s="3"/>
      <c r="J28" s="3"/>
      <c r="K28" s="3"/>
      <c r="L28" s="7">
        <v>72</v>
      </c>
      <c r="M28" s="3"/>
      <c r="N28" s="3"/>
      <c r="O28" s="3"/>
      <c r="P28" s="3"/>
      <c r="Q28" s="3"/>
      <c r="R28" s="3"/>
      <c r="S28" s="3"/>
      <c r="T28" s="3"/>
    </row>
    <row r="29" spans="1:20" ht="34.5" customHeight="1" thickBot="1" x14ac:dyDescent="0.3">
      <c r="A29" s="36"/>
      <c r="B29" s="35" t="s">
        <v>212</v>
      </c>
      <c r="C29" s="170" t="s">
        <v>387</v>
      </c>
      <c r="D29" s="171"/>
      <c r="E29" s="38">
        <f>SUM(E30,E36,E38,E53)</f>
        <v>3924</v>
      </c>
      <c r="F29" s="38">
        <f>SUM(F30,F36,F38,F53)</f>
        <v>234</v>
      </c>
      <c r="G29" s="38">
        <f>SUM(G30,G36,G38,G53)</f>
        <v>2610</v>
      </c>
      <c r="H29" s="38">
        <f>SUM(H30,H36,H38,H53)</f>
        <v>1002</v>
      </c>
      <c r="I29" s="38">
        <f>SUM(I30,I36,I38,I53)</f>
        <v>1556</v>
      </c>
      <c r="J29" s="38">
        <f t="shared" ref="J29:K29" si="6">SUM(J30,J36,J38,J53)</f>
        <v>52</v>
      </c>
      <c r="K29" s="38">
        <f t="shared" si="6"/>
        <v>1080</v>
      </c>
      <c r="L29" s="38">
        <f>SUM(L77)</f>
        <v>180</v>
      </c>
      <c r="M29" s="38">
        <f t="shared" ref="M29" si="7">SUM(M30,M36,M38,M53)</f>
        <v>0</v>
      </c>
      <c r="N29" s="38">
        <f t="shared" ref="N29" si="8">SUM(N30,N36,N38,N53)</f>
        <v>0</v>
      </c>
      <c r="O29" s="38">
        <f t="shared" ref="O29" si="9">SUM(O30,O36,O38,O53)</f>
        <v>432</v>
      </c>
      <c r="P29" s="38">
        <f t="shared" ref="P29" si="10">SUM(P30,P36,P38,P53)</f>
        <v>576</v>
      </c>
      <c r="Q29" s="38">
        <f t="shared" ref="Q29" si="11">SUM(Q30,Q36,Q38,Q53)</f>
        <v>414</v>
      </c>
      <c r="R29" s="38">
        <f t="shared" ref="R29" si="12">SUM(R30,R36,R38,R53)</f>
        <v>522</v>
      </c>
      <c r="S29" s="38">
        <f t="shared" ref="S29" si="13">SUM(S30,S36,S38,S53)</f>
        <v>540</v>
      </c>
      <c r="T29" s="38">
        <f t="shared" ref="T29" si="14">SUM(T30,T36,T38,T53)</f>
        <v>360</v>
      </c>
    </row>
    <row r="30" spans="1:20" ht="35.25" customHeight="1" thickBot="1" x14ac:dyDescent="0.3">
      <c r="A30" s="31" t="s">
        <v>27</v>
      </c>
      <c r="B30" s="33" t="s">
        <v>213</v>
      </c>
      <c r="C30" s="185" t="s">
        <v>367</v>
      </c>
      <c r="D30" s="186"/>
      <c r="E30" s="31">
        <f>SUM(E31:E35)</f>
        <v>468</v>
      </c>
      <c r="F30" s="31">
        <f t="shared" ref="F30:T30" si="15">SUM(F31:F35)</f>
        <v>28</v>
      </c>
      <c r="G30" s="31">
        <f t="shared" si="15"/>
        <v>440</v>
      </c>
      <c r="H30" s="31">
        <f t="shared" si="15"/>
        <v>96</v>
      </c>
      <c r="I30" s="31">
        <f t="shared" si="15"/>
        <v>344</v>
      </c>
      <c r="J30" s="31">
        <f t="shared" si="15"/>
        <v>0</v>
      </c>
      <c r="K30" s="31">
        <f t="shared" si="15"/>
        <v>0</v>
      </c>
      <c r="L30" s="31">
        <f t="shared" si="15"/>
        <v>0</v>
      </c>
      <c r="M30" s="31">
        <f t="shared" si="15"/>
        <v>0</v>
      </c>
      <c r="N30" s="31">
        <f t="shared" si="15"/>
        <v>0</v>
      </c>
      <c r="O30" s="31">
        <f t="shared" si="15"/>
        <v>48</v>
      </c>
      <c r="P30" s="31">
        <f t="shared" si="15"/>
        <v>82</v>
      </c>
      <c r="Q30" s="31">
        <f t="shared" si="15"/>
        <v>48</v>
      </c>
      <c r="R30" s="31">
        <f t="shared" si="15"/>
        <v>60</v>
      </c>
      <c r="S30" s="31">
        <f t="shared" si="15"/>
        <v>166</v>
      </c>
      <c r="T30" s="31">
        <f t="shared" si="15"/>
        <v>64</v>
      </c>
    </row>
    <row r="31" spans="1:20" ht="22.5" customHeight="1" thickBot="1" x14ac:dyDescent="0.3">
      <c r="A31" s="4" t="s">
        <v>28</v>
      </c>
      <c r="B31" s="16" t="s">
        <v>227</v>
      </c>
      <c r="C31" s="165" t="s">
        <v>325</v>
      </c>
      <c r="D31" s="166"/>
      <c r="E31" s="9">
        <v>32</v>
      </c>
      <c r="F31" s="4">
        <v>2</v>
      </c>
      <c r="G31" s="4">
        <v>30</v>
      </c>
      <c r="H31" s="4">
        <v>30</v>
      </c>
      <c r="I31" s="3">
        <v>0</v>
      </c>
      <c r="J31" s="3"/>
      <c r="K31" s="3"/>
      <c r="L31" s="3"/>
      <c r="M31" s="3"/>
      <c r="N31" s="3"/>
      <c r="O31" s="4">
        <v>0</v>
      </c>
      <c r="P31" s="4">
        <v>0</v>
      </c>
      <c r="Q31" s="4">
        <v>0</v>
      </c>
      <c r="R31" s="4">
        <v>0</v>
      </c>
      <c r="S31" s="4">
        <v>32</v>
      </c>
      <c r="T31" s="4">
        <v>0</v>
      </c>
    </row>
    <row r="32" spans="1:20" ht="21.75" customHeight="1" thickBot="1" x14ac:dyDescent="0.3">
      <c r="A32" s="4" t="s">
        <v>30</v>
      </c>
      <c r="B32" s="16" t="s">
        <v>24</v>
      </c>
      <c r="C32" s="165" t="s">
        <v>326</v>
      </c>
      <c r="D32" s="166"/>
      <c r="E32" s="9">
        <v>32</v>
      </c>
      <c r="F32" s="3">
        <v>4</v>
      </c>
      <c r="G32" s="3">
        <v>28</v>
      </c>
      <c r="H32" s="3">
        <v>22</v>
      </c>
      <c r="I32" s="3">
        <v>6</v>
      </c>
      <c r="J32" s="3"/>
      <c r="K32" s="3"/>
      <c r="L32" s="3"/>
      <c r="M32" s="4"/>
      <c r="N32" s="3"/>
      <c r="O32" s="3">
        <v>0</v>
      </c>
      <c r="P32" s="3">
        <v>32</v>
      </c>
      <c r="Q32" s="3">
        <v>0</v>
      </c>
      <c r="R32" s="3">
        <v>0</v>
      </c>
      <c r="S32" s="3">
        <v>0</v>
      </c>
      <c r="T32" s="3">
        <v>0</v>
      </c>
    </row>
    <row r="33" spans="1:20" ht="23.25" customHeight="1" thickBot="1" x14ac:dyDescent="0.3">
      <c r="A33" s="13" t="s">
        <v>31</v>
      </c>
      <c r="B33" s="12" t="s">
        <v>215</v>
      </c>
      <c r="C33" s="161" t="s">
        <v>325</v>
      </c>
      <c r="D33" s="162"/>
      <c r="E33" s="13">
        <v>72</v>
      </c>
      <c r="F33" s="13">
        <v>6</v>
      </c>
      <c r="G33" s="13">
        <v>66</v>
      </c>
      <c r="H33" s="13">
        <v>42</v>
      </c>
      <c r="I33" s="13">
        <v>24</v>
      </c>
      <c r="J33" s="13"/>
      <c r="K33" s="13"/>
      <c r="L33" s="13"/>
      <c r="M33" s="13"/>
      <c r="N33" s="13"/>
      <c r="O33" s="13">
        <v>0</v>
      </c>
      <c r="P33" s="13">
        <v>0</v>
      </c>
      <c r="Q33" s="13">
        <v>0</v>
      </c>
      <c r="R33" s="13">
        <v>0</v>
      </c>
      <c r="S33" s="13">
        <v>72</v>
      </c>
      <c r="T33" s="13">
        <v>0</v>
      </c>
    </row>
    <row r="34" spans="1:20" ht="41.25" customHeight="1" thickBot="1" x14ac:dyDescent="0.3">
      <c r="A34" s="4" t="s">
        <v>33</v>
      </c>
      <c r="B34" s="16" t="s">
        <v>214</v>
      </c>
      <c r="C34" s="161" t="s">
        <v>171</v>
      </c>
      <c r="D34" s="162"/>
      <c r="E34" s="13">
        <v>166</v>
      </c>
      <c r="F34" s="3">
        <v>16</v>
      </c>
      <c r="G34" s="3">
        <v>150</v>
      </c>
      <c r="H34" s="3"/>
      <c r="I34" s="3">
        <v>150</v>
      </c>
      <c r="J34" s="3"/>
      <c r="K34" s="3"/>
      <c r="L34" s="60"/>
      <c r="M34" s="3"/>
      <c r="N34" s="3"/>
      <c r="O34" s="3">
        <v>24</v>
      </c>
      <c r="P34" s="3">
        <v>24</v>
      </c>
      <c r="Q34" s="3">
        <v>24</v>
      </c>
      <c r="R34" s="3">
        <v>30</v>
      </c>
      <c r="S34" s="3">
        <v>32</v>
      </c>
      <c r="T34" s="3">
        <v>32</v>
      </c>
    </row>
    <row r="35" spans="1:20" ht="21" customHeight="1" thickBot="1" x14ac:dyDescent="0.3">
      <c r="A35" s="4" t="s">
        <v>34</v>
      </c>
      <c r="B35" s="16" t="s">
        <v>25</v>
      </c>
      <c r="C35" s="165" t="s">
        <v>150</v>
      </c>
      <c r="D35" s="166"/>
      <c r="E35" s="13">
        <v>166</v>
      </c>
      <c r="F35" s="3"/>
      <c r="G35" s="3">
        <v>166</v>
      </c>
      <c r="H35" s="9">
        <v>2</v>
      </c>
      <c r="I35" s="3">
        <v>164</v>
      </c>
      <c r="J35" s="3"/>
      <c r="K35" s="3"/>
      <c r="L35" s="60"/>
      <c r="M35" s="10"/>
      <c r="N35" s="3"/>
      <c r="O35" s="3">
        <v>24</v>
      </c>
      <c r="P35" s="3">
        <v>26</v>
      </c>
      <c r="Q35" s="3">
        <v>24</v>
      </c>
      <c r="R35" s="3">
        <v>30</v>
      </c>
      <c r="S35" s="3">
        <v>30</v>
      </c>
      <c r="T35" s="3">
        <v>32</v>
      </c>
    </row>
    <row r="36" spans="1:20" ht="36" customHeight="1" thickBot="1" x14ac:dyDescent="0.3">
      <c r="A36" s="31" t="s">
        <v>36</v>
      </c>
      <c r="B36" s="33" t="s">
        <v>216</v>
      </c>
      <c r="C36" s="185" t="s">
        <v>329</v>
      </c>
      <c r="D36" s="186"/>
      <c r="E36" s="31">
        <f>SUM(E37)</f>
        <v>108</v>
      </c>
      <c r="F36" s="31">
        <f t="shared" ref="F36:T36" si="16">SUM(F37)</f>
        <v>10</v>
      </c>
      <c r="G36" s="31">
        <f t="shared" si="16"/>
        <v>98</v>
      </c>
      <c r="H36" s="31">
        <f t="shared" si="16"/>
        <v>6</v>
      </c>
      <c r="I36" s="31">
        <f t="shared" si="16"/>
        <v>92</v>
      </c>
      <c r="J36" s="31">
        <f t="shared" si="16"/>
        <v>0</v>
      </c>
      <c r="K36" s="31">
        <f t="shared" si="16"/>
        <v>0</v>
      </c>
      <c r="L36" s="31">
        <f t="shared" si="16"/>
        <v>0</v>
      </c>
      <c r="M36" s="31">
        <f t="shared" si="16"/>
        <v>0</v>
      </c>
      <c r="N36" s="31">
        <f t="shared" si="16"/>
        <v>0</v>
      </c>
      <c r="O36" s="31">
        <f t="shared" si="16"/>
        <v>0</v>
      </c>
      <c r="P36" s="31">
        <f t="shared" si="16"/>
        <v>0</v>
      </c>
      <c r="Q36" s="31">
        <f t="shared" si="16"/>
        <v>0</v>
      </c>
      <c r="R36" s="31">
        <f t="shared" si="16"/>
        <v>0</v>
      </c>
      <c r="S36" s="31">
        <f t="shared" si="16"/>
        <v>68</v>
      </c>
      <c r="T36" s="31">
        <f t="shared" si="16"/>
        <v>40</v>
      </c>
    </row>
    <row r="37" spans="1:20" ht="47.25" customHeight="1" thickBot="1" x14ac:dyDescent="0.3">
      <c r="A37" s="4" t="s">
        <v>37</v>
      </c>
      <c r="B37" s="16" t="s">
        <v>228</v>
      </c>
      <c r="C37" s="161" t="s">
        <v>171</v>
      </c>
      <c r="D37" s="162"/>
      <c r="E37" s="13">
        <v>108</v>
      </c>
      <c r="F37" s="3">
        <v>10</v>
      </c>
      <c r="G37" s="3">
        <v>98</v>
      </c>
      <c r="H37" s="3">
        <v>6</v>
      </c>
      <c r="I37" s="3">
        <v>92</v>
      </c>
      <c r="J37" s="3"/>
      <c r="K37" s="3"/>
      <c r="L37" s="3"/>
      <c r="M37" s="3"/>
      <c r="N37" s="3"/>
      <c r="O37" s="3">
        <v>0</v>
      </c>
      <c r="P37" s="3">
        <v>0</v>
      </c>
      <c r="Q37" s="3">
        <v>0</v>
      </c>
      <c r="R37" s="3">
        <v>0</v>
      </c>
      <c r="S37" s="3">
        <v>68</v>
      </c>
      <c r="T37" s="3">
        <v>40</v>
      </c>
    </row>
    <row r="38" spans="1:20" ht="24.75" customHeight="1" thickBot="1" x14ac:dyDescent="0.3">
      <c r="A38" s="27" t="s">
        <v>40</v>
      </c>
      <c r="B38" s="32" t="s">
        <v>217</v>
      </c>
      <c r="C38" s="185" t="s">
        <v>386</v>
      </c>
      <c r="D38" s="186"/>
      <c r="E38" s="30">
        <f>SUM(E39:E52)</f>
        <v>1004</v>
      </c>
      <c r="F38" s="30">
        <f t="shared" ref="F38:T38" si="17">SUM(F39:F52)</f>
        <v>76</v>
      </c>
      <c r="G38" s="30">
        <f t="shared" si="17"/>
        <v>928</v>
      </c>
      <c r="H38" s="30">
        <f t="shared" si="17"/>
        <v>418</v>
      </c>
      <c r="I38" s="30">
        <f t="shared" si="17"/>
        <v>510</v>
      </c>
      <c r="J38" s="30">
        <f t="shared" si="17"/>
        <v>0</v>
      </c>
      <c r="K38" s="30">
        <f t="shared" si="17"/>
        <v>0</v>
      </c>
      <c r="L38" s="30">
        <f t="shared" si="17"/>
        <v>0</v>
      </c>
      <c r="M38" s="30">
        <f t="shared" si="17"/>
        <v>0</v>
      </c>
      <c r="N38" s="30">
        <f t="shared" si="17"/>
        <v>0</v>
      </c>
      <c r="O38" s="30">
        <f t="shared" si="17"/>
        <v>152</v>
      </c>
      <c r="P38" s="30">
        <f t="shared" si="17"/>
        <v>200</v>
      </c>
      <c r="Q38" s="30">
        <f t="shared" si="17"/>
        <v>126</v>
      </c>
      <c r="R38" s="30">
        <f t="shared" si="17"/>
        <v>206</v>
      </c>
      <c r="S38" s="30">
        <f t="shared" si="17"/>
        <v>156</v>
      </c>
      <c r="T38" s="30">
        <f t="shared" si="17"/>
        <v>164</v>
      </c>
    </row>
    <row r="39" spans="1:20" ht="24" customHeight="1" thickBot="1" x14ac:dyDescent="0.3">
      <c r="A39" s="4" t="s">
        <v>42</v>
      </c>
      <c r="B39" s="94" t="s">
        <v>279</v>
      </c>
      <c r="C39" s="161" t="s">
        <v>359</v>
      </c>
      <c r="D39" s="162"/>
      <c r="E39" s="140">
        <v>92</v>
      </c>
      <c r="F39" s="95">
        <v>6</v>
      </c>
      <c r="G39" s="3">
        <v>86</v>
      </c>
      <c r="H39" s="3">
        <v>66</v>
      </c>
      <c r="I39" s="3">
        <v>20</v>
      </c>
      <c r="J39" s="3"/>
      <c r="K39" s="3"/>
      <c r="L39" s="3"/>
      <c r="M39" s="3"/>
      <c r="N39" s="3"/>
      <c r="O39" s="3">
        <v>64</v>
      </c>
      <c r="P39" s="3">
        <v>28</v>
      </c>
      <c r="Q39" s="3">
        <v>0</v>
      </c>
      <c r="R39" s="138">
        <v>0</v>
      </c>
      <c r="S39" s="9">
        <v>0</v>
      </c>
      <c r="T39" s="48">
        <v>0</v>
      </c>
    </row>
    <row r="40" spans="1:20" ht="24" customHeight="1" thickBot="1" x14ac:dyDescent="0.3">
      <c r="A40" s="4" t="s">
        <v>44</v>
      </c>
      <c r="B40" s="94" t="s">
        <v>334</v>
      </c>
      <c r="C40" s="161" t="s">
        <v>358</v>
      </c>
      <c r="D40" s="162"/>
      <c r="E40" s="95">
        <v>144</v>
      </c>
      <c r="F40" s="95">
        <v>10</v>
      </c>
      <c r="G40" s="3">
        <v>134</v>
      </c>
      <c r="H40" s="3">
        <v>106</v>
      </c>
      <c r="I40" s="3">
        <v>28</v>
      </c>
      <c r="J40" s="3"/>
      <c r="K40" s="3"/>
      <c r="L40" s="3"/>
      <c r="M40" s="3"/>
      <c r="N40" s="3"/>
      <c r="O40" s="3">
        <v>24</v>
      </c>
      <c r="P40" s="3">
        <v>32</v>
      </c>
      <c r="Q40" s="3">
        <v>36</v>
      </c>
      <c r="R40" s="138">
        <v>52</v>
      </c>
      <c r="S40" s="9">
        <v>0</v>
      </c>
      <c r="T40" s="48">
        <v>0</v>
      </c>
    </row>
    <row r="41" spans="1:20" ht="24" customHeight="1" thickBot="1" x14ac:dyDescent="0.3">
      <c r="A41" s="4" t="s">
        <v>46</v>
      </c>
      <c r="B41" s="94" t="s">
        <v>270</v>
      </c>
      <c r="C41" s="161" t="s">
        <v>32</v>
      </c>
      <c r="D41" s="162"/>
      <c r="E41" s="95">
        <v>36</v>
      </c>
      <c r="F41" s="95">
        <v>2</v>
      </c>
      <c r="G41" s="3">
        <v>34</v>
      </c>
      <c r="H41" s="3">
        <v>22</v>
      </c>
      <c r="I41" s="3">
        <v>12</v>
      </c>
      <c r="J41" s="3"/>
      <c r="K41" s="3"/>
      <c r="L41" s="3"/>
      <c r="M41" s="3"/>
      <c r="N41" s="3"/>
      <c r="O41" s="3">
        <v>0</v>
      </c>
      <c r="P41" s="3">
        <v>0</v>
      </c>
      <c r="Q41" s="3">
        <v>0</v>
      </c>
      <c r="R41" s="138">
        <v>0</v>
      </c>
      <c r="S41" s="9">
        <v>0</v>
      </c>
      <c r="T41" s="48">
        <v>36</v>
      </c>
    </row>
    <row r="42" spans="1:20" ht="24" customHeight="1" thickBot="1" x14ac:dyDescent="0.3">
      <c r="A42" s="4" t="s">
        <v>47</v>
      </c>
      <c r="B42" s="94" t="s">
        <v>281</v>
      </c>
      <c r="C42" s="165" t="s">
        <v>326</v>
      </c>
      <c r="D42" s="166"/>
      <c r="E42" s="95">
        <v>36</v>
      </c>
      <c r="F42" s="95">
        <v>2</v>
      </c>
      <c r="G42" s="3">
        <v>34</v>
      </c>
      <c r="H42" s="3">
        <v>24</v>
      </c>
      <c r="I42" s="3">
        <v>10</v>
      </c>
      <c r="J42" s="3"/>
      <c r="K42" s="3"/>
      <c r="L42" s="3"/>
      <c r="M42" s="3"/>
      <c r="N42" s="3"/>
      <c r="O42" s="3">
        <v>0</v>
      </c>
      <c r="P42" s="3">
        <v>36</v>
      </c>
      <c r="Q42" s="3">
        <v>0</v>
      </c>
      <c r="R42" s="138">
        <v>0</v>
      </c>
      <c r="S42" s="9">
        <v>0</v>
      </c>
      <c r="T42" s="48">
        <v>0</v>
      </c>
    </row>
    <row r="43" spans="1:20" ht="24" customHeight="1" thickBot="1" x14ac:dyDescent="0.3">
      <c r="A43" s="4" t="s">
        <v>50</v>
      </c>
      <c r="B43" s="94" t="s">
        <v>274</v>
      </c>
      <c r="C43" s="161" t="s">
        <v>32</v>
      </c>
      <c r="D43" s="162"/>
      <c r="E43" s="95">
        <v>256</v>
      </c>
      <c r="F43" s="95">
        <v>20</v>
      </c>
      <c r="G43" s="3">
        <v>236</v>
      </c>
      <c r="H43" s="3">
        <v>4</v>
      </c>
      <c r="I43" s="3">
        <v>232</v>
      </c>
      <c r="J43" s="3"/>
      <c r="K43" s="3"/>
      <c r="L43" s="3"/>
      <c r="M43" s="3"/>
      <c r="N43" s="3"/>
      <c r="O43" s="3">
        <v>24</v>
      </c>
      <c r="P43" s="3">
        <v>32</v>
      </c>
      <c r="Q43" s="3">
        <v>34</v>
      </c>
      <c r="R43" s="138">
        <v>50</v>
      </c>
      <c r="S43" s="141">
        <v>60</v>
      </c>
      <c r="T43" s="48">
        <v>56</v>
      </c>
    </row>
    <row r="44" spans="1:20" ht="24" customHeight="1" thickBot="1" x14ac:dyDescent="0.3">
      <c r="A44" s="4" t="s">
        <v>52</v>
      </c>
      <c r="B44" s="94" t="s">
        <v>275</v>
      </c>
      <c r="C44" s="161" t="s">
        <v>123</v>
      </c>
      <c r="D44" s="162"/>
      <c r="E44" s="95">
        <v>40</v>
      </c>
      <c r="F44" s="95">
        <v>4</v>
      </c>
      <c r="G44" s="3">
        <v>36</v>
      </c>
      <c r="H44" s="3">
        <v>26</v>
      </c>
      <c r="I44" s="3">
        <v>10</v>
      </c>
      <c r="J44" s="3"/>
      <c r="K44" s="3"/>
      <c r="L44" s="3"/>
      <c r="M44" s="3"/>
      <c r="N44" s="3"/>
      <c r="O44" s="3">
        <v>40</v>
      </c>
      <c r="P44" s="3">
        <v>0</v>
      </c>
      <c r="Q44" s="3">
        <v>0</v>
      </c>
      <c r="R44" s="3">
        <v>0</v>
      </c>
      <c r="S44" s="9">
        <v>0</v>
      </c>
      <c r="T44" s="48">
        <v>0</v>
      </c>
    </row>
    <row r="45" spans="1:20" ht="24" customHeight="1" thickBot="1" x14ac:dyDescent="0.3">
      <c r="A45" s="4" t="s">
        <v>54</v>
      </c>
      <c r="B45" s="94" t="s">
        <v>59</v>
      </c>
      <c r="C45" s="161" t="s">
        <v>188</v>
      </c>
      <c r="D45" s="162"/>
      <c r="E45" s="95">
        <v>68</v>
      </c>
      <c r="F45" s="95">
        <v>4</v>
      </c>
      <c r="G45" s="3">
        <v>64</v>
      </c>
      <c r="H45" s="3">
        <v>16</v>
      </c>
      <c r="I45" s="3">
        <v>48</v>
      </c>
      <c r="J45" s="3"/>
      <c r="K45" s="3"/>
      <c r="L45" s="3"/>
      <c r="M45" s="3"/>
      <c r="N45" s="3"/>
      <c r="O45" s="3">
        <v>0</v>
      </c>
      <c r="P45" s="3">
        <v>0</v>
      </c>
      <c r="Q45" s="3">
        <v>0</v>
      </c>
      <c r="R45" s="138">
        <v>68</v>
      </c>
      <c r="S45" s="9">
        <v>0</v>
      </c>
      <c r="T45" s="48">
        <v>0</v>
      </c>
    </row>
    <row r="46" spans="1:20" ht="24" customHeight="1" thickBot="1" x14ac:dyDescent="0.3">
      <c r="A46" s="4" t="s">
        <v>56</v>
      </c>
      <c r="B46" s="94" t="s">
        <v>304</v>
      </c>
      <c r="C46" s="161" t="s">
        <v>188</v>
      </c>
      <c r="D46" s="162"/>
      <c r="E46" s="95">
        <v>36</v>
      </c>
      <c r="F46" s="95">
        <v>2</v>
      </c>
      <c r="G46" s="3">
        <v>34</v>
      </c>
      <c r="H46" s="3">
        <v>26</v>
      </c>
      <c r="I46" s="3">
        <v>8</v>
      </c>
      <c r="J46" s="3"/>
      <c r="K46" s="3"/>
      <c r="L46" s="3"/>
      <c r="M46" s="3"/>
      <c r="N46" s="3"/>
      <c r="O46" s="3">
        <v>0</v>
      </c>
      <c r="P46" s="3">
        <v>0</v>
      </c>
      <c r="Q46" s="3">
        <v>0</v>
      </c>
      <c r="R46" s="138">
        <v>36</v>
      </c>
      <c r="S46" s="9">
        <v>0</v>
      </c>
      <c r="T46" s="48">
        <v>0</v>
      </c>
    </row>
    <row r="47" spans="1:20" ht="24" customHeight="1" thickBot="1" x14ac:dyDescent="0.3">
      <c r="A47" s="4" t="s">
        <v>58</v>
      </c>
      <c r="B47" s="94" t="s">
        <v>352</v>
      </c>
      <c r="C47" s="161" t="s">
        <v>383</v>
      </c>
      <c r="D47" s="162"/>
      <c r="E47" s="95">
        <v>90</v>
      </c>
      <c r="F47" s="95">
        <v>8</v>
      </c>
      <c r="G47" s="3">
        <v>82</v>
      </c>
      <c r="H47" s="3"/>
      <c r="I47" s="3">
        <v>82</v>
      </c>
      <c r="J47" s="3"/>
      <c r="K47" s="3"/>
      <c r="L47" s="3"/>
      <c r="M47" s="3"/>
      <c r="N47" s="3"/>
      <c r="O47" s="3">
        <v>0</v>
      </c>
      <c r="P47" s="3">
        <v>34</v>
      </c>
      <c r="Q47" s="3">
        <v>56</v>
      </c>
      <c r="R47" s="138">
        <v>0</v>
      </c>
      <c r="S47" s="9">
        <v>0</v>
      </c>
      <c r="T47" s="48">
        <v>0</v>
      </c>
    </row>
    <row r="48" spans="1:20" ht="33.75" customHeight="1" thickBot="1" x14ac:dyDescent="0.3">
      <c r="A48" s="4" t="s">
        <v>60</v>
      </c>
      <c r="B48" s="94" t="s">
        <v>53</v>
      </c>
      <c r="C48" s="161" t="s">
        <v>32</v>
      </c>
      <c r="D48" s="162"/>
      <c r="E48" s="95">
        <v>32</v>
      </c>
      <c r="F48" s="95">
        <v>2</v>
      </c>
      <c r="G48" s="3">
        <v>30</v>
      </c>
      <c r="H48" s="3">
        <v>26</v>
      </c>
      <c r="I48" s="3">
        <v>4</v>
      </c>
      <c r="J48" s="3"/>
      <c r="K48" s="3"/>
      <c r="L48" s="3"/>
      <c r="M48" s="3"/>
      <c r="N48" s="3"/>
      <c r="O48" s="3">
        <v>0</v>
      </c>
      <c r="P48" s="3">
        <v>0</v>
      </c>
      <c r="Q48" s="3">
        <v>0</v>
      </c>
      <c r="R48" s="138">
        <v>0</v>
      </c>
      <c r="S48" s="9">
        <v>0</v>
      </c>
      <c r="T48" s="48">
        <v>32</v>
      </c>
    </row>
    <row r="49" spans="1:20" ht="33" customHeight="1" thickBot="1" x14ac:dyDescent="0.3">
      <c r="A49" s="4" t="s">
        <v>126</v>
      </c>
      <c r="B49" s="94" t="s">
        <v>350</v>
      </c>
      <c r="C49" s="165" t="s">
        <v>326</v>
      </c>
      <c r="D49" s="166"/>
      <c r="E49" s="95">
        <v>38</v>
      </c>
      <c r="F49" s="95">
        <v>4</v>
      </c>
      <c r="G49" s="3">
        <v>34</v>
      </c>
      <c r="H49" s="3">
        <v>26</v>
      </c>
      <c r="I49" s="3">
        <v>8</v>
      </c>
      <c r="J49" s="3"/>
      <c r="K49" s="3"/>
      <c r="L49" s="3"/>
      <c r="M49" s="3"/>
      <c r="N49" s="3"/>
      <c r="O49" s="3">
        <v>0</v>
      </c>
      <c r="P49" s="3">
        <v>38</v>
      </c>
      <c r="Q49" s="3">
        <v>0</v>
      </c>
      <c r="R49" s="3">
        <v>0</v>
      </c>
      <c r="S49" s="9">
        <v>0</v>
      </c>
      <c r="T49" s="48">
        <v>0</v>
      </c>
    </row>
    <row r="50" spans="1:20" ht="26.25" customHeight="1" thickBot="1" x14ac:dyDescent="0.3">
      <c r="A50" s="4" t="s">
        <v>285</v>
      </c>
      <c r="B50" s="94" t="s">
        <v>353</v>
      </c>
      <c r="C50" s="165" t="s">
        <v>301</v>
      </c>
      <c r="D50" s="166"/>
      <c r="E50" s="95">
        <v>56</v>
      </c>
      <c r="F50" s="95">
        <v>4</v>
      </c>
      <c r="G50" s="3">
        <v>52</v>
      </c>
      <c r="H50" s="3">
        <v>40</v>
      </c>
      <c r="I50" s="3">
        <v>12</v>
      </c>
      <c r="J50" s="3"/>
      <c r="K50" s="3"/>
      <c r="L50" s="3"/>
      <c r="M50" s="3"/>
      <c r="N50" s="3"/>
      <c r="O50" s="3">
        <v>0</v>
      </c>
      <c r="P50" s="3">
        <v>0</v>
      </c>
      <c r="Q50" s="3">
        <v>0</v>
      </c>
      <c r="R50" s="3">
        <v>0</v>
      </c>
      <c r="S50" s="3">
        <v>56</v>
      </c>
      <c r="T50" s="48">
        <v>0</v>
      </c>
    </row>
    <row r="51" spans="1:20" ht="24" customHeight="1" thickBot="1" x14ac:dyDescent="0.3">
      <c r="A51" s="4" t="s">
        <v>130</v>
      </c>
      <c r="B51" s="94" t="s">
        <v>369</v>
      </c>
      <c r="C51" s="165" t="s">
        <v>301</v>
      </c>
      <c r="D51" s="166"/>
      <c r="E51" s="95">
        <v>40</v>
      </c>
      <c r="F51" s="95">
        <v>4</v>
      </c>
      <c r="G51" s="3">
        <v>36</v>
      </c>
      <c r="H51" s="3">
        <v>18</v>
      </c>
      <c r="I51" s="3">
        <v>18</v>
      </c>
      <c r="J51" s="3"/>
      <c r="K51" s="3"/>
      <c r="L51" s="3"/>
      <c r="M51" s="3"/>
      <c r="N51" s="3"/>
      <c r="O51" s="3">
        <v>0</v>
      </c>
      <c r="P51" s="3">
        <v>0</v>
      </c>
      <c r="Q51" s="3">
        <v>0</v>
      </c>
      <c r="R51" s="138">
        <v>0</v>
      </c>
      <c r="S51" s="9">
        <v>40</v>
      </c>
      <c r="T51" s="48">
        <v>0</v>
      </c>
    </row>
    <row r="52" spans="1:20" ht="49.5" customHeight="1" thickBot="1" x14ac:dyDescent="0.3">
      <c r="A52" s="4" t="s">
        <v>169</v>
      </c>
      <c r="B52" s="46" t="s">
        <v>333</v>
      </c>
      <c r="C52" s="161" t="s">
        <v>32</v>
      </c>
      <c r="D52" s="162"/>
      <c r="E52" s="95">
        <v>40</v>
      </c>
      <c r="F52" s="95">
        <v>4</v>
      </c>
      <c r="G52" s="3">
        <v>36</v>
      </c>
      <c r="H52" s="3">
        <v>18</v>
      </c>
      <c r="I52" s="3">
        <v>18</v>
      </c>
      <c r="J52" s="3"/>
      <c r="K52" s="3"/>
      <c r="L52" s="3"/>
      <c r="M52" s="3"/>
      <c r="N52" s="3"/>
      <c r="O52" s="3">
        <v>0</v>
      </c>
      <c r="P52" s="3">
        <v>0</v>
      </c>
      <c r="Q52" s="3">
        <v>0</v>
      </c>
      <c r="R52" s="138">
        <v>0</v>
      </c>
      <c r="S52" s="9">
        <v>0</v>
      </c>
      <c r="T52" s="48">
        <v>40</v>
      </c>
    </row>
    <row r="53" spans="1:20" ht="39" customHeight="1" thickBot="1" x14ac:dyDescent="0.3">
      <c r="A53" s="39" t="s">
        <v>61</v>
      </c>
      <c r="B53" s="39" t="s">
        <v>218</v>
      </c>
      <c r="C53" s="170" t="s">
        <v>385</v>
      </c>
      <c r="D53" s="171"/>
      <c r="E53" s="39">
        <f t="shared" ref="E53:T53" si="18">SUM(E54,E60,E67,E72)</f>
        <v>2344</v>
      </c>
      <c r="F53" s="39">
        <f>F54+F60+F67+F72</f>
        <v>120</v>
      </c>
      <c r="G53" s="39">
        <f>G54+G60+G67+G72</f>
        <v>1144</v>
      </c>
      <c r="H53" s="39">
        <f t="shared" si="18"/>
        <v>482</v>
      </c>
      <c r="I53" s="39">
        <f t="shared" si="18"/>
        <v>610</v>
      </c>
      <c r="J53" s="39">
        <f t="shared" si="18"/>
        <v>52</v>
      </c>
      <c r="K53" s="39">
        <f t="shared" si="18"/>
        <v>1080</v>
      </c>
      <c r="L53" s="39">
        <f t="shared" si="18"/>
        <v>0</v>
      </c>
      <c r="M53" s="39">
        <f t="shared" si="18"/>
        <v>0</v>
      </c>
      <c r="N53" s="39">
        <f t="shared" si="18"/>
        <v>0</v>
      </c>
      <c r="O53" s="39">
        <f t="shared" si="18"/>
        <v>232</v>
      </c>
      <c r="P53" s="39">
        <f t="shared" si="18"/>
        <v>294</v>
      </c>
      <c r="Q53" s="39">
        <f t="shared" si="18"/>
        <v>240</v>
      </c>
      <c r="R53" s="39">
        <f t="shared" si="18"/>
        <v>256</v>
      </c>
      <c r="S53" s="39">
        <f t="shared" si="18"/>
        <v>150</v>
      </c>
      <c r="T53" s="39">
        <f t="shared" si="18"/>
        <v>92</v>
      </c>
    </row>
    <row r="54" spans="1:20" ht="66" customHeight="1" thickTop="1" thickBot="1" x14ac:dyDescent="0.3">
      <c r="A54" s="31" t="s">
        <v>62</v>
      </c>
      <c r="B54" s="116" t="s">
        <v>335</v>
      </c>
      <c r="C54" s="183" t="s">
        <v>357</v>
      </c>
      <c r="D54" s="184"/>
      <c r="E54" s="19">
        <f>SUM(E55:E59)</f>
        <v>328</v>
      </c>
      <c r="F54" s="19">
        <f t="shared" ref="F54:N54" si="19">SUM(F55:F59)</f>
        <v>14</v>
      </c>
      <c r="G54" s="19">
        <f t="shared" si="19"/>
        <v>170</v>
      </c>
      <c r="H54" s="19">
        <f t="shared" si="19"/>
        <v>126</v>
      </c>
      <c r="I54" s="19">
        <f t="shared" si="19"/>
        <v>44</v>
      </c>
      <c r="J54" s="19">
        <f t="shared" si="19"/>
        <v>0</v>
      </c>
      <c r="K54" s="19">
        <f t="shared" si="19"/>
        <v>144</v>
      </c>
      <c r="L54" s="19">
        <f t="shared" si="19"/>
        <v>0</v>
      </c>
      <c r="M54" s="19">
        <f t="shared" si="19"/>
        <v>0</v>
      </c>
      <c r="N54" s="19">
        <f t="shared" si="19"/>
        <v>0</v>
      </c>
      <c r="O54" s="19">
        <f>SUM(O55:O57)</f>
        <v>184</v>
      </c>
      <c r="P54" s="19">
        <f t="shared" ref="P54:T54" si="20">SUM(P55:P57)</f>
        <v>0</v>
      </c>
      <c r="Q54" s="19">
        <f t="shared" si="20"/>
        <v>0</v>
      </c>
      <c r="R54" s="19">
        <f t="shared" si="20"/>
        <v>0</v>
      </c>
      <c r="S54" s="19">
        <f t="shared" si="20"/>
        <v>0</v>
      </c>
      <c r="T54" s="19">
        <f t="shared" si="20"/>
        <v>0</v>
      </c>
    </row>
    <row r="55" spans="1:20" ht="40.5" customHeight="1" thickBot="1" x14ac:dyDescent="0.3">
      <c r="A55" s="4" t="s">
        <v>64</v>
      </c>
      <c r="B55" s="46" t="s">
        <v>336</v>
      </c>
      <c r="C55" s="161" t="s">
        <v>324</v>
      </c>
      <c r="D55" s="162"/>
      <c r="E55" s="3">
        <v>54</v>
      </c>
      <c r="F55" s="3">
        <v>4</v>
      </c>
      <c r="G55" s="3">
        <v>50</v>
      </c>
      <c r="H55" s="3">
        <v>44</v>
      </c>
      <c r="I55" s="3">
        <v>6</v>
      </c>
      <c r="J55" s="3"/>
      <c r="K55" s="3"/>
      <c r="L55" s="3"/>
      <c r="M55" s="3"/>
      <c r="N55" s="3"/>
      <c r="O55" s="3">
        <v>54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</row>
    <row r="56" spans="1:20" ht="33.75" customHeight="1" thickBot="1" x14ac:dyDescent="0.3">
      <c r="A56" s="4" t="s">
        <v>338</v>
      </c>
      <c r="B56" s="46" t="s">
        <v>337</v>
      </c>
      <c r="C56" s="161" t="s">
        <v>324</v>
      </c>
      <c r="D56" s="162"/>
      <c r="E56" s="3">
        <v>58</v>
      </c>
      <c r="F56" s="3">
        <v>4</v>
      </c>
      <c r="G56" s="3">
        <v>54</v>
      </c>
      <c r="H56" s="3">
        <v>50</v>
      </c>
      <c r="I56" s="3">
        <v>4</v>
      </c>
      <c r="J56" s="3"/>
      <c r="K56" s="3"/>
      <c r="L56" s="3"/>
      <c r="M56" s="3"/>
      <c r="N56" s="3"/>
      <c r="O56" s="3">
        <v>58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</row>
    <row r="57" spans="1:20" ht="32.25" customHeight="1" thickBot="1" x14ac:dyDescent="0.3">
      <c r="A57" s="4" t="s">
        <v>339</v>
      </c>
      <c r="B57" s="46" t="s">
        <v>340</v>
      </c>
      <c r="C57" s="161" t="s">
        <v>324</v>
      </c>
      <c r="D57" s="162"/>
      <c r="E57" s="3">
        <v>72</v>
      </c>
      <c r="F57" s="3">
        <v>6</v>
      </c>
      <c r="G57" s="3">
        <v>66</v>
      </c>
      <c r="H57" s="3">
        <v>32</v>
      </c>
      <c r="I57" s="3">
        <v>34</v>
      </c>
      <c r="J57" s="3"/>
      <c r="K57" s="3"/>
      <c r="L57" s="3"/>
      <c r="M57" s="3"/>
      <c r="N57" s="3"/>
      <c r="O57" s="3">
        <v>72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</row>
    <row r="58" spans="1:20" ht="23.25" customHeight="1" thickBot="1" x14ac:dyDescent="0.3">
      <c r="A58" s="4" t="s">
        <v>219</v>
      </c>
      <c r="B58" s="25" t="s">
        <v>66</v>
      </c>
      <c r="C58" s="161" t="s">
        <v>324</v>
      </c>
      <c r="D58" s="162"/>
      <c r="E58" s="48">
        <v>36</v>
      </c>
      <c r="F58" s="48"/>
      <c r="G58" s="48"/>
      <c r="H58" s="48"/>
      <c r="I58" s="48"/>
      <c r="J58" s="48"/>
      <c r="K58" s="48">
        <v>36</v>
      </c>
      <c r="L58" s="48"/>
      <c r="M58" s="48"/>
      <c r="N58" s="48"/>
      <c r="O58" s="144">
        <v>36</v>
      </c>
      <c r="P58" s="144">
        <v>0</v>
      </c>
      <c r="Q58" s="144">
        <v>0</v>
      </c>
      <c r="R58" s="144">
        <v>0</v>
      </c>
      <c r="S58" s="144">
        <v>0</v>
      </c>
      <c r="T58" s="144">
        <v>0</v>
      </c>
    </row>
    <row r="59" spans="1:20" ht="34.5" customHeight="1" thickBot="1" x14ac:dyDescent="0.3">
      <c r="A59" s="18" t="s">
        <v>67</v>
      </c>
      <c r="B59" s="15" t="s">
        <v>220</v>
      </c>
      <c r="C59" s="161" t="s">
        <v>324</v>
      </c>
      <c r="D59" s="162"/>
      <c r="E59" s="8">
        <v>108</v>
      </c>
      <c r="F59" s="8"/>
      <c r="G59" s="8"/>
      <c r="H59" s="8"/>
      <c r="I59" s="8"/>
      <c r="J59" s="8"/>
      <c r="K59" s="8">
        <v>108</v>
      </c>
      <c r="L59" s="8"/>
      <c r="M59" s="8"/>
      <c r="N59" s="8"/>
      <c r="O59" s="145">
        <v>108</v>
      </c>
      <c r="P59" s="145">
        <v>0</v>
      </c>
      <c r="Q59" s="145">
        <v>0</v>
      </c>
      <c r="R59" s="145">
        <v>0</v>
      </c>
      <c r="S59" s="145">
        <v>0</v>
      </c>
      <c r="T59" s="145">
        <v>0</v>
      </c>
    </row>
    <row r="60" spans="1:20" ht="48.75" customHeight="1" thickTop="1" thickBot="1" x14ac:dyDescent="0.3">
      <c r="A60" s="31" t="s">
        <v>69</v>
      </c>
      <c r="B60" s="124" t="s">
        <v>341</v>
      </c>
      <c r="C60" s="194" t="s">
        <v>360</v>
      </c>
      <c r="D60" s="195"/>
      <c r="E60" s="19">
        <f>SUM(E61:E66)</f>
        <v>864</v>
      </c>
      <c r="F60" s="19">
        <f t="shared" ref="F60:N60" si="21">SUM(F61:F66)</f>
        <v>50</v>
      </c>
      <c r="G60" s="19">
        <f t="shared" si="21"/>
        <v>454</v>
      </c>
      <c r="H60" s="19">
        <f t="shared" si="21"/>
        <v>126</v>
      </c>
      <c r="I60" s="19">
        <f t="shared" si="21"/>
        <v>296</v>
      </c>
      <c r="J60" s="19">
        <f t="shared" si="21"/>
        <v>32</v>
      </c>
      <c r="K60" s="19">
        <f t="shared" si="21"/>
        <v>360</v>
      </c>
      <c r="L60" s="19">
        <f t="shared" si="21"/>
        <v>0</v>
      </c>
      <c r="M60" s="19">
        <f t="shared" si="21"/>
        <v>0</v>
      </c>
      <c r="N60" s="19">
        <f t="shared" si="21"/>
        <v>0</v>
      </c>
      <c r="O60" s="19">
        <f>SUM(O61:O64)</f>
        <v>0</v>
      </c>
      <c r="P60" s="19">
        <f t="shared" ref="P60:T60" si="22">SUM(P61:P64)</f>
        <v>120</v>
      </c>
      <c r="Q60" s="19">
        <f t="shared" si="22"/>
        <v>128</v>
      </c>
      <c r="R60" s="19">
        <f t="shared" si="22"/>
        <v>256</v>
      </c>
      <c r="S60" s="19">
        <f t="shared" si="22"/>
        <v>0</v>
      </c>
      <c r="T60" s="19">
        <f t="shared" si="22"/>
        <v>0</v>
      </c>
    </row>
    <row r="61" spans="1:20" ht="33" customHeight="1" thickBot="1" x14ac:dyDescent="0.3">
      <c r="A61" s="4" t="s">
        <v>71</v>
      </c>
      <c r="B61" s="46" t="s">
        <v>321</v>
      </c>
      <c r="C61" s="165" t="s">
        <v>188</v>
      </c>
      <c r="D61" s="166"/>
      <c r="E61" s="3">
        <v>224</v>
      </c>
      <c r="F61" s="3">
        <v>22</v>
      </c>
      <c r="G61" s="3">
        <v>202</v>
      </c>
      <c r="H61" s="3">
        <v>70</v>
      </c>
      <c r="I61" s="3">
        <v>100</v>
      </c>
      <c r="J61" s="3">
        <v>32</v>
      </c>
      <c r="K61" s="3"/>
      <c r="L61" s="3"/>
      <c r="M61" s="3"/>
      <c r="N61" s="3"/>
      <c r="O61" s="3">
        <v>0</v>
      </c>
      <c r="P61" s="3">
        <v>50</v>
      </c>
      <c r="Q61" s="3">
        <v>56</v>
      </c>
      <c r="R61" s="3">
        <v>118</v>
      </c>
      <c r="S61" s="3">
        <v>0</v>
      </c>
      <c r="T61" s="3">
        <v>0</v>
      </c>
    </row>
    <row r="62" spans="1:20" ht="26.25" customHeight="1" thickBot="1" x14ac:dyDescent="0.3">
      <c r="A62" s="4" t="s">
        <v>221</v>
      </c>
      <c r="B62" s="46" t="s">
        <v>342</v>
      </c>
      <c r="C62" s="165" t="s">
        <v>188</v>
      </c>
      <c r="D62" s="166"/>
      <c r="E62" s="3">
        <v>144</v>
      </c>
      <c r="F62" s="3">
        <v>14</v>
      </c>
      <c r="G62" s="3">
        <v>130</v>
      </c>
      <c r="H62" s="3">
        <v>44</v>
      </c>
      <c r="I62" s="3">
        <v>86</v>
      </c>
      <c r="J62" s="3"/>
      <c r="K62" s="3"/>
      <c r="L62" s="3"/>
      <c r="M62" s="3"/>
      <c r="N62" s="3"/>
      <c r="O62" s="3">
        <v>0</v>
      </c>
      <c r="P62" s="3">
        <v>70</v>
      </c>
      <c r="Q62" s="3">
        <v>42</v>
      </c>
      <c r="R62" s="3">
        <v>32</v>
      </c>
      <c r="S62" s="3">
        <v>0</v>
      </c>
      <c r="T62" s="3">
        <v>0</v>
      </c>
    </row>
    <row r="63" spans="1:20" ht="33.75" customHeight="1" thickBot="1" x14ac:dyDescent="0.3">
      <c r="A63" s="4" t="s">
        <v>354</v>
      </c>
      <c r="B63" s="46" t="s">
        <v>351</v>
      </c>
      <c r="C63" s="165" t="s">
        <v>188</v>
      </c>
      <c r="D63" s="166"/>
      <c r="E63" s="3">
        <v>100</v>
      </c>
      <c r="F63" s="3">
        <v>12</v>
      </c>
      <c r="G63" s="3">
        <v>88</v>
      </c>
      <c r="H63" s="3">
        <v>10</v>
      </c>
      <c r="I63" s="3">
        <v>78</v>
      </c>
      <c r="J63" s="3"/>
      <c r="K63" s="3"/>
      <c r="L63" s="3"/>
      <c r="M63" s="3"/>
      <c r="N63" s="3"/>
      <c r="O63" s="3">
        <v>0</v>
      </c>
      <c r="P63" s="3">
        <v>0</v>
      </c>
      <c r="Q63" s="3">
        <v>30</v>
      </c>
      <c r="R63" s="3">
        <v>70</v>
      </c>
      <c r="S63" s="3">
        <v>0</v>
      </c>
      <c r="T63" s="3">
        <v>0</v>
      </c>
    </row>
    <row r="64" spans="1:20" ht="33.75" customHeight="1" thickBot="1" x14ac:dyDescent="0.3">
      <c r="A64" s="4" t="s">
        <v>372</v>
      </c>
      <c r="B64" s="46" t="s">
        <v>373</v>
      </c>
      <c r="C64" s="165" t="str">
        <f t="shared" ref="C64" si="23">$C$62</f>
        <v>-,-,-,ДЗ,-,-</v>
      </c>
      <c r="D64" s="166"/>
      <c r="E64" s="3">
        <v>36</v>
      </c>
      <c r="F64" s="3">
        <v>2</v>
      </c>
      <c r="G64" s="3">
        <v>34</v>
      </c>
      <c r="H64" s="3">
        <v>2</v>
      </c>
      <c r="I64" s="3">
        <v>32</v>
      </c>
      <c r="J64" s="3"/>
      <c r="K64" s="3"/>
      <c r="L64" s="3"/>
      <c r="M64" s="3"/>
      <c r="N64" s="3"/>
      <c r="O64" s="3">
        <v>0</v>
      </c>
      <c r="P64" s="3">
        <v>0</v>
      </c>
      <c r="Q64" s="3">
        <v>0</v>
      </c>
      <c r="R64" s="3">
        <v>36</v>
      </c>
      <c r="S64" s="3">
        <v>0</v>
      </c>
      <c r="T64" s="3">
        <v>0</v>
      </c>
    </row>
    <row r="65" spans="1:20" ht="23.25" customHeight="1" thickBot="1" x14ac:dyDescent="0.3">
      <c r="A65" s="4" t="s">
        <v>73</v>
      </c>
      <c r="B65" s="16" t="s">
        <v>66</v>
      </c>
      <c r="C65" s="165" t="s">
        <v>188</v>
      </c>
      <c r="D65" s="166"/>
      <c r="E65" s="3">
        <v>72</v>
      </c>
      <c r="F65" s="3"/>
      <c r="G65" s="3"/>
      <c r="H65" s="3"/>
      <c r="I65" s="3"/>
      <c r="J65" s="3"/>
      <c r="K65" s="3">
        <v>72</v>
      </c>
      <c r="L65" s="3"/>
      <c r="M65" s="3"/>
      <c r="N65" s="3"/>
      <c r="O65" s="144">
        <v>0</v>
      </c>
      <c r="P65" s="144">
        <v>36</v>
      </c>
      <c r="Q65" s="144">
        <v>0</v>
      </c>
      <c r="R65" s="144">
        <v>36</v>
      </c>
      <c r="S65" s="144">
        <v>0</v>
      </c>
      <c r="T65" s="144">
        <v>0</v>
      </c>
    </row>
    <row r="66" spans="1:20" ht="35.25" customHeight="1" thickBot="1" x14ac:dyDescent="0.3">
      <c r="A66" s="18" t="s">
        <v>74</v>
      </c>
      <c r="B66" s="15" t="s">
        <v>220</v>
      </c>
      <c r="C66" s="165" t="s">
        <v>188</v>
      </c>
      <c r="D66" s="166"/>
      <c r="E66" s="48">
        <v>288</v>
      </c>
      <c r="F66" s="48"/>
      <c r="G66" s="48"/>
      <c r="H66" s="48"/>
      <c r="I66" s="48"/>
      <c r="J66" s="48"/>
      <c r="K66" s="48">
        <v>288</v>
      </c>
      <c r="L66" s="48"/>
      <c r="M66" s="48"/>
      <c r="N66" s="48"/>
      <c r="O66" s="145">
        <v>0</v>
      </c>
      <c r="P66" s="145">
        <v>0</v>
      </c>
      <c r="Q66" s="145">
        <v>0</v>
      </c>
      <c r="R66" s="145">
        <v>288</v>
      </c>
      <c r="S66" s="145">
        <v>0</v>
      </c>
      <c r="T66" s="145">
        <v>0</v>
      </c>
    </row>
    <row r="67" spans="1:20" ht="39" customHeight="1" thickTop="1" thickBot="1" x14ac:dyDescent="0.3">
      <c r="A67" s="31" t="s">
        <v>75</v>
      </c>
      <c r="B67" s="124" t="s">
        <v>343</v>
      </c>
      <c r="C67" s="203" t="s">
        <v>328</v>
      </c>
      <c r="D67" s="204"/>
      <c r="E67" s="19">
        <f>SUM(E68:E71)</f>
        <v>386</v>
      </c>
      <c r="F67" s="19">
        <f t="shared" ref="F67:N67" si="24">SUM(F68:F71)</f>
        <v>24</v>
      </c>
      <c r="G67" s="19">
        <f t="shared" si="24"/>
        <v>218</v>
      </c>
      <c r="H67" s="19">
        <f t="shared" si="24"/>
        <v>114</v>
      </c>
      <c r="I67" s="19">
        <f t="shared" si="24"/>
        <v>104</v>
      </c>
      <c r="J67" s="19">
        <f t="shared" si="24"/>
        <v>0</v>
      </c>
      <c r="K67" s="19">
        <f t="shared" si="24"/>
        <v>144</v>
      </c>
      <c r="L67" s="19">
        <f t="shared" si="24"/>
        <v>0</v>
      </c>
      <c r="M67" s="19">
        <f t="shared" si="24"/>
        <v>0</v>
      </c>
      <c r="N67" s="19">
        <f t="shared" si="24"/>
        <v>0</v>
      </c>
      <c r="O67" s="19">
        <f t="shared" ref="O67:T67" si="25">SUM(O68:O69)</f>
        <v>0</v>
      </c>
      <c r="P67" s="19">
        <f t="shared" si="25"/>
        <v>0</v>
      </c>
      <c r="Q67" s="19">
        <f t="shared" si="25"/>
        <v>0</v>
      </c>
      <c r="R67" s="19">
        <f t="shared" si="25"/>
        <v>0</v>
      </c>
      <c r="S67" s="19">
        <f t="shared" si="25"/>
        <v>150</v>
      </c>
      <c r="T67" s="19">
        <f t="shared" si="25"/>
        <v>92</v>
      </c>
    </row>
    <row r="68" spans="1:20" ht="30" customHeight="1" thickBot="1" x14ac:dyDescent="0.3">
      <c r="A68" s="4" t="s">
        <v>77</v>
      </c>
      <c r="B68" s="46" t="s">
        <v>344</v>
      </c>
      <c r="C68" s="161" t="s">
        <v>32</v>
      </c>
      <c r="D68" s="162"/>
      <c r="E68" s="3">
        <v>206</v>
      </c>
      <c r="F68" s="3">
        <v>20</v>
      </c>
      <c r="G68" s="3">
        <v>186</v>
      </c>
      <c r="H68" s="3">
        <v>98</v>
      </c>
      <c r="I68" s="3">
        <v>88</v>
      </c>
      <c r="J68" s="3"/>
      <c r="K68" s="3"/>
      <c r="L68" s="3"/>
      <c r="M68" s="3"/>
      <c r="N68" s="3"/>
      <c r="O68" s="3">
        <v>0</v>
      </c>
      <c r="P68" s="3">
        <v>0</v>
      </c>
      <c r="Q68" s="3">
        <v>0</v>
      </c>
      <c r="R68" s="3">
        <v>0</v>
      </c>
      <c r="S68" s="3">
        <v>114</v>
      </c>
      <c r="T68" s="3">
        <v>92</v>
      </c>
    </row>
    <row r="69" spans="1:20" ht="25.5" customHeight="1" thickBot="1" x14ac:dyDescent="0.3">
      <c r="A69" s="4" t="s">
        <v>222</v>
      </c>
      <c r="B69" s="46" t="s">
        <v>345</v>
      </c>
      <c r="C69" s="165" t="s">
        <v>301</v>
      </c>
      <c r="D69" s="166"/>
      <c r="E69" s="3">
        <v>36</v>
      </c>
      <c r="F69" s="3">
        <v>4</v>
      </c>
      <c r="G69" s="3">
        <v>32</v>
      </c>
      <c r="H69" s="3">
        <v>16</v>
      </c>
      <c r="I69" s="3">
        <v>16</v>
      </c>
      <c r="J69" s="3"/>
      <c r="K69" s="3"/>
      <c r="L69" s="3"/>
      <c r="M69" s="3"/>
      <c r="N69" s="3"/>
      <c r="O69" s="3">
        <v>0</v>
      </c>
      <c r="P69" s="3">
        <v>0</v>
      </c>
      <c r="Q69" s="3">
        <v>0</v>
      </c>
      <c r="R69" s="3">
        <v>0</v>
      </c>
      <c r="S69" s="3">
        <v>36</v>
      </c>
      <c r="T69" s="3">
        <v>0</v>
      </c>
    </row>
    <row r="70" spans="1:20" ht="23.25" customHeight="1" thickBot="1" x14ac:dyDescent="0.3">
      <c r="A70" s="4" t="s">
        <v>79</v>
      </c>
      <c r="B70" s="16" t="s">
        <v>66</v>
      </c>
      <c r="C70" s="165" t="s">
        <v>301</v>
      </c>
      <c r="D70" s="166"/>
      <c r="E70" s="3">
        <v>36</v>
      </c>
      <c r="F70" s="3"/>
      <c r="G70" s="3"/>
      <c r="H70" s="3"/>
      <c r="I70" s="3"/>
      <c r="J70" s="3"/>
      <c r="K70" s="3">
        <v>36</v>
      </c>
      <c r="L70" s="3"/>
      <c r="M70" s="3"/>
      <c r="N70" s="3"/>
      <c r="O70" s="144">
        <v>0</v>
      </c>
      <c r="P70" s="144">
        <v>0</v>
      </c>
      <c r="Q70" s="144">
        <v>0</v>
      </c>
      <c r="R70" s="144">
        <v>0</v>
      </c>
      <c r="S70" s="144">
        <v>36</v>
      </c>
      <c r="T70" s="144">
        <v>0</v>
      </c>
    </row>
    <row r="71" spans="1:20" ht="33.75" customHeight="1" thickBot="1" x14ac:dyDescent="0.3">
      <c r="A71" s="18" t="s">
        <v>80</v>
      </c>
      <c r="B71" s="15" t="s">
        <v>220</v>
      </c>
      <c r="C71" s="165" t="s">
        <v>32</v>
      </c>
      <c r="D71" s="166"/>
      <c r="E71" s="8">
        <v>108</v>
      </c>
      <c r="F71" s="8"/>
      <c r="G71" s="8"/>
      <c r="H71" s="8"/>
      <c r="I71" s="8"/>
      <c r="J71" s="8"/>
      <c r="K71" s="8">
        <v>108</v>
      </c>
      <c r="L71" s="8"/>
      <c r="M71" s="8"/>
      <c r="N71" s="8"/>
      <c r="O71" s="145">
        <v>0</v>
      </c>
      <c r="P71" s="145">
        <v>0</v>
      </c>
      <c r="Q71" s="145">
        <v>0</v>
      </c>
      <c r="R71" s="145">
        <v>0</v>
      </c>
      <c r="S71" s="145">
        <v>0</v>
      </c>
      <c r="T71" s="145">
        <v>108</v>
      </c>
    </row>
    <row r="72" spans="1:20" ht="52.5" customHeight="1" thickTop="1" thickBot="1" x14ac:dyDescent="0.3">
      <c r="A72" s="31" t="s">
        <v>81</v>
      </c>
      <c r="B72" s="124" t="s">
        <v>346</v>
      </c>
      <c r="C72" s="194" t="s">
        <v>143</v>
      </c>
      <c r="D72" s="195"/>
      <c r="E72" s="19">
        <f>SUM(E73:E76)</f>
        <v>766</v>
      </c>
      <c r="F72" s="19">
        <f t="shared" ref="F72:N72" si="26">SUM(F73:F76)</f>
        <v>32</v>
      </c>
      <c r="G72" s="19">
        <f t="shared" si="26"/>
        <v>302</v>
      </c>
      <c r="H72" s="19">
        <f t="shared" si="26"/>
        <v>116</v>
      </c>
      <c r="I72" s="19">
        <f t="shared" si="26"/>
        <v>166</v>
      </c>
      <c r="J72" s="19">
        <f t="shared" si="26"/>
        <v>20</v>
      </c>
      <c r="K72" s="19">
        <f t="shared" si="26"/>
        <v>432</v>
      </c>
      <c r="L72" s="19">
        <f t="shared" si="26"/>
        <v>0</v>
      </c>
      <c r="M72" s="19">
        <f t="shared" si="26"/>
        <v>0</v>
      </c>
      <c r="N72" s="19">
        <f t="shared" si="26"/>
        <v>0</v>
      </c>
      <c r="O72" s="19">
        <f>SUM(O73:O74)</f>
        <v>48</v>
      </c>
      <c r="P72" s="19">
        <f t="shared" ref="P72:T72" si="27">SUM(P73:P74)</f>
        <v>174</v>
      </c>
      <c r="Q72" s="19">
        <f t="shared" si="27"/>
        <v>112</v>
      </c>
      <c r="R72" s="19">
        <f t="shared" si="27"/>
        <v>0</v>
      </c>
      <c r="S72" s="19">
        <f t="shared" si="27"/>
        <v>0</v>
      </c>
      <c r="T72" s="19">
        <f t="shared" si="27"/>
        <v>0</v>
      </c>
    </row>
    <row r="73" spans="1:20" ht="37.5" customHeight="1" thickBot="1" x14ac:dyDescent="0.3">
      <c r="A73" s="4" t="s">
        <v>83</v>
      </c>
      <c r="B73" s="46" t="s">
        <v>347</v>
      </c>
      <c r="C73" s="165" t="s">
        <v>327</v>
      </c>
      <c r="D73" s="166"/>
      <c r="E73" s="3">
        <v>226</v>
      </c>
      <c r="F73" s="3">
        <v>22</v>
      </c>
      <c r="G73" s="3">
        <v>204</v>
      </c>
      <c r="H73" s="3">
        <v>80</v>
      </c>
      <c r="I73" s="3">
        <v>104</v>
      </c>
      <c r="J73" s="3">
        <v>20</v>
      </c>
      <c r="K73" s="3"/>
      <c r="L73" s="3"/>
      <c r="M73" s="3"/>
      <c r="N73" s="3"/>
      <c r="O73" s="3">
        <v>24</v>
      </c>
      <c r="P73" s="3">
        <v>122</v>
      </c>
      <c r="Q73" s="3">
        <v>80</v>
      </c>
      <c r="R73" s="3">
        <v>0</v>
      </c>
      <c r="S73" s="3">
        <v>0</v>
      </c>
      <c r="T73" s="3">
        <v>0</v>
      </c>
    </row>
    <row r="74" spans="1:20" ht="32.25" customHeight="1" thickBot="1" x14ac:dyDescent="0.3">
      <c r="A74" s="4" t="s">
        <v>348</v>
      </c>
      <c r="B74" s="46" t="s">
        <v>349</v>
      </c>
      <c r="C74" s="165" t="s">
        <v>327</v>
      </c>
      <c r="D74" s="166"/>
      <c r="E74" s="3">
        <v>108</v>
      </c>
      <c r="F74" s="3">
        <v>10</v>
      </c>
      <c r="G74" s="3">
        <v>98</v>
      </c>
      <c r="H74" s="3">
        <v>36</v>
      </c>
      <c r="I74" s="3">
        <v>62</v>
      </c>
      <c r="J74" s="3"/>
      <c r="K74" s="3"/>
      <c r="L74" s="3"/>
      <c r="M74" s="3"/>
      <c r="N74" s="3"/>
      <c r="O74" s="3">
        <v>24</v>
      </c>
      <c r="P74" s="3">
        <v>52</v>
      </c>
      <c r="Q74" s="3">
        <v>32</v>
      </c>
      <c r="R74" s="3">
        <v>0</v>
      </c>
      <c r="S74" s="3">
        <v>0</v>
      </c>
      <c r="T74" s="3">
        <v>0</v>
      </c>
    </row>
    <row r="75" spans="1:20" ht="27" customHeight="1" thickBot="1" x14ac:dyDescent="0.3">
      <c r="A75" s="4" t="s">
        <v>224</v>
      </c>
      <c r="B75" s="16" t="s">
        <v>66</v>
      </c>
      <c r="C75" s="165" t="s">
        <v>326</v>
      </c>
      <c r="D75" s="166"/>
      <c r="E75" s="48">
        <v>108</v>
      </c>
      <c r="F75" s="48"/>
      <c r="G75" s="48"/>
      <c r="H75" s="48"/>
      <c r="I75" s="48"/>
      <c r="J75" s="48"/>
      <c r="K75" s="48">
        <v>108</v>
      </c>
      <c r="L75" s="48"/>
      <c r="M75" s="48"/>
      <c r="N75" s="48"/>
      <c r="O75" s="144">
        <v>0</v>
      </c>
      <c r="P75" s="144">
        <v>108</v>
      </c>
      <c r="Q75" s="144">
        <v>0</v>
      </c>
      <c r="R75" s="144">
        <v>0</v>
      </c>
      <c r="S75" s="144">
        <v>0</v>
      </c>
      <c r="T75" s="144">
        <v>0</v>
      </c>
    </row>
    <row r="76" spans="1:20" ht="35.25" customHeight="1" thickBot="1" x14ac:dyDescent="0.3">
      <c r="A76" s="9" t="s">
        <v>85</v>
      </c>
      <c r="B76" s="139" t="s">
        <v>220</v>
      </c>
      <c r="C76" s="165" t="s">
        <v>327</v>
      </c>
      <c r="D76" s="166"/>
      <c r="E76" s="48">
        <v>324</v>
      </c>
      <c r="F76" s="48"/>
      <c r="G76" s="48"/>
      <c r="H76" s="48"/>
      <c r="I76" s="48"/>
      <c r="J76" s="48"/>
      <c r="K76" s="48">
        <v>324</v>
      </c>
      <c r="L76" s="48"/>
      <c r="M76" s="48"/>
      <c r="N76" s="48"/>
      <c r="O76" s="146">
        <v>0</v>
      </c>
      <c r="P76" s="146">
        <v>144</v>
      </c>
      <c r="Q76" s="146">
        <v>180</v>
      </c>
      <c r="R76" s="146">
        <v>0</v>
      </c>
      <c r="S76" s="146">
        <v>0</v>
      </c>
      <c r="T76" s="146">
        <v>0</v>
      </c>
    </row>
    <row r="77" spans="1:20" ht="35.25" customHeight="1" thickBot="1" x14ac:dyDescent="0.3">
      <c r="A77" s="6" t="s">
        <v>380</v>
      </c>
      <c r="B77" s="14" t="s">
        <v>197</v>
      </c>
      <c r="C77" s="163"/>
      <c r="D77" s="164"/>
      <c r="E77" s="7">
        <v>180</v>
      </c>
      <c r="F77" s="7"/>
      <c r="G77" s="7"/>
      <c r="H77" s="7"/>
      <c r="I77" s="7"/>
      <c r="J77" s="7"/>
      <c r="K77" s="7"/>
      <c r="L77" s="7">
        <v>180</v>
      </c>
      <c r="M77" s="7"/>
      <c r="N77" s="7"/>
      <c r="O77" s="7"/>
      <c r="P77" s="7"/>
      <c r="Q77" s="7"/>
      <c r="R77" s="7"/>
      <c r="S77" s="7"/>
      <c r="T77" s="7"/>
    </row>
    <row r="78" spans="1:20" ht="35.25" customHeight="1" thickBot="1" x14ac:dyDescent="0.3">
      <c r="A78" s="6" t="s">
        <v>144</v>
      </c>
      <c r="B78" s="14" t="s">
        <v>145</v>
      </c>
      <c r="C78" s="165"/>
      <c r="D78" s="166"/>
      <c r="E78" s="7" t="s">
        <v>331</v>
      </c>
      <c r="F78" s="3"/>
      <c r="G78" s="3"/>
      <c r="H78" s="3"/>
      <c r="I78" s="3"/>
      <c r="J78" s="3"/>
      <c r="K78" s="3">
        <v>144</v>
      </c>
      <c r="L78" s="3"/>
      <c r="M78" s="3"/>
      <c r="N78" s="3"/>
      <c r="O78" s="3"/>
      <c r="P78" s="3"/>
      <c r="Q78" s="3"/>
      <c r="R78" s="3"/>
      <c r="S78" s="3"/>
      <c r="T78" s="7">
        <v>144</v>
      </c>
    </row>
    <row r="79" spans="1:20" ht="35.25" customHeight="1" thickBot="1" x14ac:dyDescent="0.3">
      <c r="A79" s="6" t="s">
        <v>146</v>
      </c>
      <c r="B79" s="14" t="s">
        <v>135</v>
      </c>
      <c r="C79" s="163"/>
      <c r="D79" s="190"/>
      <c r="E79" s="7" t="s">
        <v>332</v>
      </c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7">
        <v>216</v>
      </c>
    </row>
    <row r="80" spans="1:20" ht="35.25" customHeight="1" thickBot="1" x14ac:dyDescent="0.3">
      <c r="A80" s="34"/>
      <c r="B80" s="42" t="s">
        <v>100</v>
      </c>
      <c r="C80" s="170" t="s">
        <v>388</v>
      </c>
      <c r="D80" s="171"/>
      <c r="E80" s="43">
        <f>E79+E78+E77+E29+E28+E10</f>
        <v>5940</v>
      </c>
      <c r="F80" s="43">
        <f t="shared" ref="F80:J80" si="28">F79+F78+F77+F29+F28+F10</f>
        <v>234</v>
      </c>
      <c r="G80" s="43">
        <f t="shared" si="28"/>
        <v>4014</v>
      </c>
      <c r="H80" s="43">
        <f t="shared" si="28"/>
        <v>1779</v>
      </c>
      <c r="I80" s="43">
        <f t="shared" si="28"/>
        <v>2183</v>
      </c>
      <c r="J80" s="43">
        <f t="shared" si="28"/>
        <v>52</v>
      </c>
      <c r="K80" s="49" t="s">
        <v>368</v>
      </c>
      <c r="L80" s="49">
        <f t="shared" ref="L80:T80" si="29">SUM(L10,L29,L78,L79)</f>
        <v>252</v>
      </c>
      <c r="M80" s="49">
        <f t="shared" si="29"/>
        <v>576</v>
      </c>
      <c r="N80" s="49">
        <f t="shared" si="29"/>
        <v>828</v>
      </c>
      <c r="O80" s="49">
        <f t="shared" si="29"/>
        <v>432</v>
      </c>
      <c r="P80" s="49">
        <f t="shared" si="29"/>
        <v>576</v>
      </c>
      <c r="Q80" s="49">
        <f t="shared" si="29"/>
        <v>414</v>
      </c>
      <c r="R80" s="49">
        <f t="shared" si="29"/>
        <v>522</v>
      </c>
      <c r="S80" s="49">
        <f t="shared" si="29"/>
        <v>540</v>
      </c>
      <c r="T80" s="49">
        <f t="shared" si="29"/>
        <v>720</v>
      </c>
    </row>
    <row r="81" spans="1:20" ht="22.5" customHeight="1" thickBot="1" x14ac:dyDescent="0.3">
      <c r="A81" s="155"/>
      <c r="B81" s="156"/>
      <c r="C81" s="156"/>
      <c r="D81" s="156"/>
      <c r="E81" s="156"/>
      <c r="F81" s="157"/>
      <c r="G81" s="158" t="s">
        <v>100</v>
      </c>
      <c r="H81" s="152" t="s">
        <v>101</v>
      </c>
      <c r="I81" s="153"/>
      <c r="J81" s="153"/>
      <c r="K81" s="153"/>
      <c r="L81" s="154"/>
      <c r="M81" s="3">
        <v>12</v>
      </c>
      <c r="N81" s="3">
        <v>13</v>
      </c>
      <c r="O81" s="3">
        <v>11</v>
      </c>
      <c r="P81" s="3">
        <v>13</v>
      </c>
      <c r="Q81" s="3">
        <v>9</v>
      </c>
      <c r="R81" s="3">
        <v>10</v>
      </c>
      <c r="S81" s="3">
        <v>10</v>
      </c>
      <c r="T81" s="3">
        <v>8</v>
      </c>
    </row>
    <row r="82" spans="1:20" ht="18" customHeight="1" thickBot="1" x14ac:dyDescent="0.3">
      <c r="A82" s="167"/>
      <c r="B82" s="168"/>
      <c r="C82" s="168"/>
      <c r="D82" s="168"/>
      <c r="E82" s="168"/>
      <c r="F82" s="169"/>
      <c r="G82" s="159"/>
      <c r="H82" s="149" t="s">
        <v>102</v>
      </c>
      <c r="I82" s="150"/>
      <c r="J82" s="150"/>
      <c r="K82" s="150"/>
      <c r="L82" s="151"/>
      <c r="M82" s="3" t="s">
        <v>330</v>
      </c>
      <c r="N82" s="3" t="s">
        <v>330</v>
      </c>
      <c r="O82" s="3">
        <v>1</v>
      </c>
      <c r="P82" s="3">
        <v>4</v>
      </c>
      <c r="Q82" s="3">
        <v>0</v>
      </c>
      <c r="R82" s="3">
        <v>1</v>
      </c>
      <c r="S82" s="3">
        <v>1</v>
      </c>
      <c r="T82" s="3" t="s">
        <v>330</v>
      </c>
    </row>
    <row r="83" spans="1:20" ht="23.25" customHeight="1" thickBot="1" x14ac:dyDescent="0.3">
      <c r="A83" s="187" t="s">
        <v>135</v>
      </c>
      <c r="B83" s="188"/>
      <c r="C83" s="188"/>
      <c r="D83" s="188"/>
      <c r="E83" s="188"/>
      <c r="F83" s="189"/>
      <c r="G83" s="159"/>
      <c r="H83" s="149" t="s">
        <v>103</v>
      </c>
      <c r="I83" s="150"/>
      <c r="J83" s="150"/>
      <c r="K83" s="150"/>
      <c r="L83" s="151"/>
      <c r="M83" s="3" t="s">
        <v>330</v>
      </c>
      <c r="N83" s="3" t="s">
        <v>330</v>
      </c>
      <c r="O83" s="3">
        <v>3</v>
      </c>
      <c r="P83" s="3">
        <v>4</v>
      </c>
      <c r="Q83" s="3">
        <v>5</v>
      </c>
      <c r="R83" s="3">
        <v>8</v>
      </c>
      <c r="S83" s="3" t="s">
        <v>330</v>
      </c>
      <c r="T83" s="3">
        <v>3</v>
      </c>
    </row>
    <row r="84" spans="1:20" ht="19.5" customHeight="1" thickBot="1" x14ac:dyDescent="0.3">
      <c r="A84" s="167" t="s">
        <v>355</v>
      </c>
      <c r="B84" s="168"/>
      <c r="C84" s="168"/>
      <c r="D84" s="168"/>
      <c r="E84" s="168"/>
      <c r="F84" s="169"/>
      <c r="G84" s="159"/>
      <c r="H84" s="149" t="s">
        <v>384</v>
      </c>
      <c r="I84" s="150"/>
      <c r="J84" s="150"/>
      <c r="K84" s="150"/>
      <c r="L84" s="151"/>
      <c r="M84" s="3" t="s">
        <v>330</v>
      </c>
      <c r="N84" s="3" t="s">
        <v>330</v>
      </c>
      <c r="O84" s="3" t="s">
        <v>330</v>
      </c>
      <c r="P84" s="3" t="s">
        <v>330</v>
      </c>
      <c r="Q84" s="3" t="s">
        <v>330</v>
      </c>
      <c r="R84" s="3" t="s">
        <v>330</v>
      </c>
      <c r="S84" s="3" t="s">
        <v>330</v>
      </c>
      <c r="T84" s="3">
        <v>4</v>
      </c>
    </row>
    <row r="85" spans="1:20" ht="21.75" customHeight="1" thickBot="1" x14ac:dyDescent="0.3">
      <c r="A85" s="167" t="s">
        <v>356</v>
      </c>
      <c r="B85" s="168"/>
      <c r="C85" s="168"/>
      <c r="D85" s="168"/>
      <c r="E85" s="168"/>
      <c r="F85" s="169"/>
      <c r="G85" s="159"/>
      <c r="H85" s="149" t="s">
        <v>105</v>
      </c>
      <c r="I85" s="150"/>
      <c r="J85" s="150"/>
      <c r="K85" s="150"/>
      <c r="L85" s="151"/>
      <c r="M85" s="3">
        <v>2</v>
      </c>
      <c r="N85" s="3">
        <v>3</v>
      </c>
      <c r="O85" s="3">
        <v>2</v>
      </c>
      <c r="P85" s="3">
        <v>1</v>
      </c>
      <c r="Q85" s="3">
        <v>2</v>
      </c>
      <c r="R85" s="3">
        <v>2</v>
      </c>
      <c r="S85" s="3">
        <v>2</v>
      </c>
      <c r="T85" s="3">
        <v>3</v>
      </c>
    </row>
    <row r="86" spans="1:20" ht="24.75" customHeight="1" thickBot="1" x14ac:dyDescent="0.3">
      <c r="A86" s="167" t="s">
        <v>370</v>
      </c>
      <c r="B86" s="168"/>
      <c r="C86" s="168"/>
      <c r="D86" s="168"/>
      <c r="E86" s="168"/>
      <c r="F86" s="169"/>
      <c r="G86" s="159"/>
      <c r="H86" s="149" t="s">
        <v>106</v>
      </c>
      <c r="I86" s="150"/>
      <c r="J86" s="150"/>
      <c r="K86" s="150"/>
      <c r="L86" s="151"/>
      <c r="M86" s="3">
        <v>1</v>
      </c>
      <c r="N86" s="3">
        <v>9</v>
      </c>
      <c r="O86" s="3">
        <v>5</v>
      </c>
      <c r="P86" s="3">
        <v>5</v>
      </c>
      <c r="Q86" s="3">
        <v>2</v>
      </c>
      <c r="R86" s="3">
        <v>8</v>
      </c>
      <c r="S86" s="3">
        <v>4</v>
      </c>
      <c r="T86" s="3">
        <v>6</v>
      </c>
    </row>
    <row r="87" spans="1:20" ht="20.25" customHeight="1" thickBot="1" x14ac:dyDescent="0.3">
      <c r="A87" s="196" t="s">
        <v>371</v>
      </c>
      <c r="B87" s="197"/>
      <c r="C87" s="197"/>
      <c r="D87" s="197"/>
      <c r="E87" s="197"/>
      <c r="F87" s="198"/>
      <c r="G87" s="160"/>
      <c r="H87" s="149" t="s">
        <v>107</v>
      </c>
      <c r="I87" s="150"/>
      <c r="J87" s="150"/>
      <c r="K87" s="150"/>
      <c r="L87" s="151"/>
      <c r="M87" s="3"/>
      <c r="N87" s="3"/>
      <c r="O87" s="3"/>
      <c r="P87" s="3"/>
      <c r="Q87" s="3"/>
      <c r="R87" s="3"/>
      <c r="S87" s="3"/>
      <c r="T87" s="3"/>
    </row>
    <row r="88" spans="1:20" ht="15.75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spans="1:20" ht="18.75" x14ac:dyDescent="0.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8.75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8.75" x14ac:dyDescent="0.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8.75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8.75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8.75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8.75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8.75" x14ac:dyDescent="0.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8.75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8.75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8.75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ht="18.75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1:20" ht="18.75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</sheetData>
  <mergeCells count="117">
    <mergeCell ref="M5:M7"/>
    <mergeCell ref="N5:N7"/>
    <mergeCell ref="O5:O7"/>
    <mergeCell ref="P5:P7"/>
    <mergeCell ref="Q5:Q7"/>
    <mergeCell ref="R5:R7"/>
    <mergeCell ref="S5:S7"/>
    <mergeCell ref="T5:T7"/>
    <mergeCell ref="C80:D80"/>
    <mergeCell ref="C29:D29"/>
    <mergeCell ref="C2:D7"/>
    <mergeCell ref="J6:J7"/>
    <mergeCell ref="H5:J5"/>
    <mergeCell ref="G5:G7"/>
    <mergeCell ref="C12:D12"/>
    <mergeCell ref="C13:D13"/>
    <mergeCell ref="C15:D15"/>
    <mergeCell ref="C16:D16"/>
    <mergeCell ref="C17:D17"/>
    <mergeCell ref="C18:D18"/>
    <mergeCell ref="G4:J4"/>
    <mergeCell ref="C14:D14"/>
    <mergeCell ref="C9:D9"/>
    <mergeCell ref="C26:D26"/>
    <mergeCell ref="A87:F87"/>
    <mergeCell ref="H6:H7"/>
    <mergeCell ref="C41:D41"/>
    <mergeCell ref="C27:D27"/>
    <mergeCell ref="C28:D28"/>
    <mergeCell ref="C39:D39"/>
    <mergeCell ref="C1:T1"/>
    <mergeCell ref="C72:D72"/>
    <mergeCell ref="C73:D73"/>
    <mergeCell ref="C75:D75"/>
    <mergeCell ref="C76:D76"/>
    <mergeCell ref="C68:D68"/>
    <mergeCell ref="C69:D69"/>
    <mergeCell ref="C70:D70"/>
    <mergeCell ref="C71:D71"/>
    <mergeCell ref="C61:D61"/>
    <mergeCell ref="C62:D62"/>
    <mergeCell ref="C65:D65"/>
    <mergeCell ref="C66:D66"/>
    <mergeCell ref="C67:D67"/>
    <mergeCell ref="C55:D55"/>
    <mergeCell ref="C58:D58"/>
    <mergeCell ref="C59:D59"/>
    <mergeCell ref="C32:D32"/>
    <mergeCell ref="A83:F83"/>
    <mergeCell ref="A84:F84"/>
    <mergeCell ref="H84:L84"/>
    <mergeCell ref="A85:F85"/>
    <mergeCell ref="A2:A7"/>
    <mergeCell ref="C57:D57"/>
    <mergeCell ref="C35:D35"/>
    <mergeCell ref="C36:D36"/>
    <mergeCell ref="C19:D19"/>
    <mergeCell ref="C20:D20"/>
    <mergeCell ref="C21:D21"/>
    <mergeCell ref="C64:D64"/>
    <mergeCell ref="C22:D22"/>
    <mergeCell ref="C79:D79"/>
    <mergeCell ref="C40:D40"/>
    <mergeCell ref="C33:D33"/>
    <mergeCell ref="C34:D34"/>
    <mergeCell ref="C38:D38"/>
    <mergeCell ref="L4:L7"/>
    <mergeCell ref="C60:D60"/>
    <mergeCell ref="C25:D25"/>
    <mergeCell ref="M2:T2"/>
    <mergeCell ref="S3:T3"/>
    <mergeCell ref="G3:L3"/>
    <mergeCell ref="C63:D63"/>
    <mergeCell ref="H85:L85"/>
    <mergeCell ref="F2:L2"/>
    <mergeCell ref="I6:I7"/>
    <mergeCell ref="C8:D8"/>
    <mergeCell ref="C10:D10"/>
    <mergeCell ref="C11:D11"/>
    <mergeCell ref="C74:D74"/>
    <mergeCell ref="Q3:R3"/>
    <mergeCell ref="F3:F7"/>
    <mergeCell ref="O3:P3"/>
    <mergeCell ref="M3:N3"/>
    <mergeCell ref="K4:K7"/>
    <mergeCell ref="C23:D23"/>
    <mergeCell ref="C24:D24"/>
    <mergeCell ref="C54:D54"/>
    <mergeCell ref="C56:D56"/>
    <mergeCell ref="C52:D52"/>
    <mergeCell ref="C47:D47"/>
    <mergeCell ref="C50:D50"/>
    <mergeCell ref="C30:D30"/>
    <mergeCell ref="H86:L86"/>
    <mergeCell ref="H81:L81"/>
    <mergeCell ref="A81:F81"/>
    <mergeCell ref="B2:B7"/>
    <mergeCell ref="C37:D37"/>
    <mergeCell ref="C77:D77"/>
    <mergeCell ref="C31:D31"/>
    <mergeCell ref="A86:F86"/>
    <mergeCell ref="C78:D78"/>
    <mergeCell ref="C42:D42"/>
    <mergeCell ref="C43:D43"/>
    <mergeCell ref="C44:D44"/>
    <mergeCell ref="C45:D45"/>
    <mergeCell ref="C46:D46"/>
    <mergeCell ref="C48:D48"/>
    <mergeCell ref="C49:D49"/>
    <mergeCell ref="C51:D51"/>
    <mergeCell ref="C53:D53"/>
    <mergeCell ref="G81:G87"/>
    <mergeCell ref="A82:F82"/>
    <mergeCell ref="E2:E7"/>
    <mergeCell ref="H87:L87"/>
    <mergeCell ref="H82:L82"/>
    <mergeCell ref="H83:L83"/>
  </mergeCells>
  <phoneticPr fontId="0" type="noConversion"/>
  <pageMargins left="0.39370078740157483" right="0.39370078740157483" top="0.59055118110236227" bottom="0.59055118110236227" header="0" footer="0"/>
  <pageSetup paperSize="9" scale="52" firstPageNumber="0" fitToHeight="3" orientation="landscape" r:id="rId1"/>
  <rowBreaks count="2" manualBreakCount="2">
    <brk id="37" max="19" man="1"/>
    <brk id="66" max="19" man="1"/>
  </rowBreaks>
  <ignoredErrors>
    <ignoredError sqref="E78:E79" numberStoredAsText="1"/>
    <ignoredError sqref="E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1"/>
  <sheetViews>
    <sheetView view="pageBreakPreview" zoomScale="60" workbookViewId="0">
      <selection activeCell="E10" sqref="E10"/>
    </sheetView>
  </sheetViews>
  <sheetFormatPr defaultColWidth="8.5703125" defaultRowHeight="15" x14ac:dyDescent="0.25"/>
  <cols>
    <col min="1" max="1" width="15.7109375" customWidth="1"/>
    <col min="2" max="2" width="49.28515625" customWidth="1"/>
    <col min="3" max="3" width="16.28515625" customWidth="1"/>
    <col min="4" max="4" width="10.5703125" customWidth="1"/>
    <col min="5" max="5" width="11.28515625" customWidth="1"/>
    <col min="6" max="6" width="10.28515625" customWidth="1"/>
    <col min="7" max="7" width="11.28515625" customWidth="1"/>
    <col min="8" max="8" width="10.140625" customWidth="1"/>
    <col min="9" max="9" width="9.85546875" customWidth="1"/>
    <col min="10" max="10" width="10.42578125" customWidth="1"/>
    <col min="11" max="11" width="11" customWidth="1"/>
    <col min="12" max="12" width="10.28515625" customWidth="1"/>
    <col min="13" max="13" width="10.85546875" customWidth="1"/>
    <col min="14" max="14" width="10.140625" customWidth="1"/>
    <col min="15" max="15" width="10.42578125" customWidth="1"/>
    <col min="16" max="16" width="10.28515625" customWidth="1"/>
  </cols>
  <sheetData>
    <row r="1" spans="1:16" ht="25.5" customHeight="1" thickBot="1" x14ac:dyDescent="0.35">
      <c r="B1" s="21" t="s">
        <v>136</v>
      </c>
      <c r="C1" s="201" t="s">
        <v>182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 ht="20.25" customHeight="1" thickBot="1" x14ac:dyDescent="0.3">
      <c r="A2" s="158" t="s">
        <v>0</v>
      </c>
      <c r="B2" s="158" t="s">
        <v>1</v>
      </c>
      <c r="C2" s="213" t="s">
        <v>2</v>
      </c>
      <c r="D2" s="176" t="s">
        <v>108</v>
      </c>
      <c r="E2" s="177"/>
      <c r="F2" s="177"/>
      <c r="G2" s="177"/>
      <c r="H2" s="178"/>
      <c r="I2" s="175" t="s">
        <v>3</v>
      </c>
      <c r="J2" s="175"/>
      <c r="K2" s="175"/>
      <c r="L2" s="175"/>
      <c r="M2" s="175"/>
      <c r="N2" s="175"/>
      <c r="O2" s="175"/>
      <c r="P2" s="175"/>
    </row>
    <row r="3" spans="1:16" ht="20.25" customHeight="1" thickBot="1" x14ac:dyDescent="0.3">
      <c r="A3" s="159"/>
      <c r="B3" s="159"/>
      <c r="C3" s="214"/>
      <c r="D3" s="172" t="s">
        <v>4</v>
      </c>
      <c r="E3" s="172" t="s">
        <v>109</v>
      </c>
      <c r="F3" s="176" t="s">
        <v>5</v>
      </c>
      <c r="G3" s="177"/>
      <c r="H3" s="178"/>
      <c r="I3" s="175" t="s">
        <v>6</v>
      </c>
      <c r="J3" s="175"/>
      <c r="K3" s="175" t="s">
        <v>7</v>
      </c>
      <c r="L3" s="175"/>
      <c r="M3" s="175" t="s">
        <v>8</v>
      </c>
      <c r="N3" s="175"/>
      <c r="O3" s="175" t="s">
        <v>9</v>
      </c>
      <c r="P3" s="175"/>
    </row>
    <row r="4" spans="1:16" ht="12.75" customHeight="1" thickBot="1" x14ac:dyDescent="0.3">
      <c r="A4" s="159"/>
      <c r="B4" s="159"/>
      <c r="C4" s="214"/>
      <c r="D4" s="173"/>
      <c r="E4" s="173"/>
      <c r="F4" s="172" t="s">
        <v>100</v>
      </c>
      <c r="G4" s="176" t="s">
        <v>10</v>
      </c>
      <c r="H4" s="178"/>
      <c r="I4" s="210" t="s">
        <v>11</v>
      </c>
      <c r="J4" s="210" t="s">
        <v>12</v>
      </c>
      <c r="K4" s="210" t="s">
        <v>13</v>
      </c>
      <c r="L4" s="210" t="s">
        <v>14</v>
      </c>
      <c r="M4" s="210" t="s">
        <v>15</v>
      </c>
      <c r="N4" s="210" t="s">
        <v>16</v>
      </c>
      <c r="O4" s="210" t="s">
        <v>17</v>
      </c>
      <c r="P4" s="210" t="s">
        <v>18</v>
      </c>
    </row>
    <row r="5" spans="1:16" ht="16.5" customHeight="1" x14ac:dyDescent="0.25">
      <c r="A5" s="159"/>
      <c r="B5" s="159"/>
      <c r="C5" s="214"/>
      <c r="D5" s="173"/>
      <c r="E5" s="173"/>
      <c r="F5" s="173"/>
      <c r="G5" s="172" t="s">
        <v>110</v>
      </c>
      <c r="H5" s="172" t="s">
        <v>19</v>
      </c>
      <c r="I5" s="211"/>
      <c r="J5" s="211"/>
      <c r="K5" s="211"/>
      <c r="L5" s="211"/>
      <c r="M5" s="211"/>
      <c r="N5" s="211"/>
      <c r="O5" s="211"/>
      <c r="P5" s="211"/>
    </row>
    <row r="6" spans="1:16" ht="105.75" customHeight="1" thickBot="1" x14ac:dyDescent="0.3">
      <c r="A6" s="160"/>
      <c r="B6" s="160"/>
      <c r="C6" s="215"/>
      <c r="D6" s="174"/>
      <c r="E6" s="174"/>
      <c r="F6" s="174"/>
      <c r="G6" s="174"/>
      <c r="H6" s="174"/>
      <c r="I6" s="3" t="s">
        <v>111</v>
      </c>
      <c r="J6" s="3" t="s">
        <v>112</v>
      </c>
      <c r="K6" s="3" t="s">
        <v>113</v>
      </c>
      <c r="L6" s="3" t="s">
        <v>114</v>
      </c>
      <c r="M6" s="3" t="s">
        <v>115</v>
      </c>
      <c r="N6" s="3" t="s">
        <v>116</v>
      </c>
      <c r="O6" s="3" t="s">
        <v>177</v>
      </c>
      <c r="P6" s="3" t="s">
        <v>178</v>
      </c>
    </row>
    <row r="7" spans="1:16" ht="16.5" thickBot="1" x14ac:dyDescent="0.3">
      <c r="A7" s="4">
        <v>1</v>
      </c>
      <c r="B7" s="2">
        <v>2</v>
      </c>
      <c r="C7" s="5">
        <v>3</v>
      </c>
      <c r="D7" s="45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</row>
    <row r="8" spans="1:16" ht="27.75" customHeight="1" thickBot="1" x14ac:dyDescent="0.3">
      <c r="A8" s="34" t="s">
        <v>38</v>
      </c>
      <c r="B8" s="35" t="s">
        <v>39</v>
      </c>
      <c r="C8" s="37" t="s">
        <v>175</v>
      </c>
      <c r="D8" s="39">
        <f>D9+D24</f>
        <v>3348</v>
      </c>
      <c r="E8" s="38">
        <f>E9+E24</f>
        <v>1116</v>
      </c>
      <c r="F8" s="38">
        <f>F9+F24</f>
        <v>2232</v>
      </c>
      <c r="G8" s="38">
        <f>G9+G24</f>
        <v>1024</v>
      </c>
      <c r="H8" s="38">
        <v>80</v>
      </c>
      <c r="I8" s="38"/>
      <c r="J8" s="38"/>
      <c r="K8" s="38">
        <f>K9+K24</f>
        <v>268</v>
      </c>
      <c r="L8" s="38">
        <f>SUM(L9,L24)</f>
        <v>412</v>
      </c>
      <c r="M8" s="38">
        <f>M9+M24</f>
        <v>352</v>
      </c>
      <c r="N8" s="38">
        <f>N9+N24</f>
        <v>454</v>
      </c>
      <c r="O8" s="38">
        <f>O9+O24</f>
        <v>376</v>
      </c>
      <c r="P8" s="38">
        <f>P9+P24</f>
        <v>370</v>
      </c>
    </row>
    <row r="9" spans="1:16" ht="24.75" customHeight="1" thickBot="1" x14ac:dyDescent="0.3">
      <c r="A9" s="27" t="s">
        <v>40</v>
      </c>
      <c r="B9" s="32" t="s">
        <v>41</v>
      </c>
      <c r="C9" s="29" t="s">
        <v>174</v>
      </c>
      <c r="D9" s="30">
        <f>SUM(D10:D23)</f>
        <v>1212</v>
      </c>
      <c r="E9" s="30">
        <f>SUM(E10:E23)</f>
        <v>404</v>
      </c>
      <c r="F9" s="30">
        <f>SUM(F10:F23)</f>
        <v>808</v>
      </c>
      <c r="G9" s="30">
        <f>SUM(G10:G23)</f>
        <v>328</v>
      </c>
      <c r="H9" s="30"/>
      <c r="I9" s="30"/>
      <c r="J9" s="30"/>
      <c r="K9" s="30">
        <f t="shared" ref="K9:P9" si="0">SUM(K10:K23)</f>
        <v>80</v>
      </c>
      <c r="L9" s="30">
        <f t="shared" si="0"/>
        <v>146</v>
      </c>
      <c r="M9" s="30">
        <f t="shared" si="0"/>
        <v>98</v>
      </c>
      <c r="N9" s="30">
        <f t="shared" si="0"/>
        <v>92</v>
      </c>
      <c r="O9" s="30">
        <f t="shared" si="0"/>
        <v>178</v>
      </c>
      <c r="P9" s="30">
        <f t="shared" si="0"/>
        <v>214</v>
      </c>
    </row>
    <row r="10" spans="1:16" ht="32.25" customHeight="1" thickBot="1" x14ac:dyDescent="0.3">
      <c r="A10" s="4" t="s">
        <v>42</v>
      </c>
      <c r="B10" s="16" t="s">
        <v>43</v>
      </c>
      <c r="C10" s="10" t="s">
        <v>123</v>
      </c>
      <c r="D10" s="17">
        <f t="shared" ref="D10:D19" si="1">E10+F10</f>
        <v>78</v>
      </c>
      <c r="E10" s="3">
        <v>26</v>
      </c>
      <c r="F10" s="3">
        <v>52</v>
      </c>
      <c r="G10" s="3">
        <v>14</v>
      </c>
      <c r="H10" s="3"/>
      <c r="I10" s="3"/>
      <c r="J10" s="3"/>
      <c r="K10" s="3">
        <v>52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ht="22.5" customHeight="1" thickBot="1" x14ac:dyDescent="0.3">
      <c r="A11" s="4" t="s">
        <v>44</v>
      </c>
      <c r="B11" s="16" t="s">
        <v>45</v>
      </c>
      <c r="C11" s="10" t="s">
        <v>119</v>
      </c>
      <c r="D11" s="17">
        <f t="shared" si="1"/>
        <v>48</v>
      </c>
      <c r="E11" s="3">
        <v>16</v>
      </c>
      <c r="F11" s="3">
        <v>32</v>
      </c>
      <c r="G11" s="3">
        <v>12</v>
      </c>
      <c r="H11" s="3"/>
      <c r="I11" s="3"/>
      <c r="J11" s="3"/>
      <c r="K11" s="3">
        <v>0</v>
      </c>
      <c r="L11" s="3">
        <v>32</v>
      </c>
      <c r="M11" s="3">
        <v>0</v>
      </c>
      <c r="N11" s="3">
        <v>0</v>
      </c>
      <c r="O11" s="3">
        <v>0</v>
      </c>
      <c r="P11" s="3">
        <v>0</v>
      </c>
    </row>
    <row r="12" spans="1:16" ht="33.75" customHeight="1" thickBot="1" x14ac:dyDescent="0.3">
      <c r="A12" s="4" t="s">
        <v>46</v>
      </c>
      <c r="B12" s="16" t="s">
        <v>187</v>
      </c>
      <c r="C12" s="10" t="s">
        <v>122</v>
      </c>
      <c r="D12" s="17">
        <f t="shared" si="1"/>
        <v>135</v>
      </c>
      <c r="E12" s="3">
        <v>45</v>
      </c>
      <c r="F12" s="3">
        <v>90</v>
      </c>
      <c r="G12" s="3">
        <v>30</v>
      </c>
      <c r="H12" s="3"/>
      <c r="I12" s="3"/>
      <c r="J12" s="3"/>
      <c r="K12" s="3">
        <v>0</v>
      </c>
      <c r="L12" s="3">
        <v>90</v>
      </c>
      <c r="M12" s="3">
        <v>0</v>
      </c>
      <c r="N12" s="3">
        <v>0</v>
      </c>
      <c r="O12" s="3">
        <v>0</v>
      </c>
      <c r="P12" s="3">
        <v>0</v>
      </c>
    </row>
    <row r="13" spans="1:16" ht="39.75" customHeight="1" thickBot="1" x14ac:dyDescent="0.3">
      <c r="A13" s="4" t="s">
        <v>47</v>
      </c>
      <c r="B13" s="16" t="s">
        <v>48</v>
      </c>
      <c r="C13" s="10" t="s">
        <v>121</v>
      </c>
      <c r="D13" s="17">
        <f t="shared" si="1"/>
        <v>135</v>
      </c>
      <c r="E13" s="3">
        <v>45</v>
      </c>
      <c r="F13" s="3">
        <v>90</v>
      </c>
      <c r="G13" s="3">
        <v>80</v>
      </c>
      <c r="H13" s="3"/>
      <c r="I13" s="3"/>
      <c r="J13" s="3"/>
      <c r="K13" s="3">
        <v>0</v>
      </c>
      <c r="L13" s="3">
        <v>0</v>
      </c>
      <c r="M13" s="3">
        <v>28</v>
      </c>
      <c r="N13" s="3">
        <v>24</v>
      </c>
      <c r="O13" s="3">
        <v>38</v>
      </c>
      <c r="P13" s="3">
        <v>0</v>
      </c>
    </row>
    <row r="14" spans="1:16" ht="21" customHeight="1" thickBot="1" x14ac:dyDescent="0.3">
      <c r="A14" s="4" t="s">
        <v>50</v>
      </c>
      <c r="B14" s="16" t="s">
        <v>51</v>
      </c>
      <c r="C14" s="10" t="s">
        <v>121</v>
      </c>
      <c r="D14" s="17">
        <f t="shared" si="1"/>
        <v>72</v>
      </c>
      <c r="E14" s="3">
        <v>24</v>
      </c>
      <c r="F14" s="3">
        <v>48</v>
      </c>
      <c r="G14" s="3">
        <v>10</v>
      </c>
      <c r="H14" s="3"/>
      <c r="I14" s="3"/>
      <c r="J14" s="3"/>
      <c r="K14" s="3">
        <v>0</v>
      </c>
      <c r="L14" s="3">
        <v>0</v>
      </c>
      <c r="M14" s="3">
        <v>0</v>
      </c>
      <c r="N14" s="3">
        <v>0</v>
      </c>
      <c r="O14" s="3">
        <v>48</v>
      </c>
      <c r="P14" s="3">
        <v>0</v>
      </c>
    </row>
    <row r="15" spans="1:16" ht="38.25" customHeight="1" thickBot="1" x14ac:dyDescent="0.3">
      <c r="A15" s="4" t="s">
        <v>52</v>
      </c>
      <c r="B15" s="16" t="s">
        <v>53</v>
      </c>
      <c r="C15" s="10" t="s">
        <v>121</v>
      </c>
      <c r="D15" s="17">
        <f t="shared" si="1"/>
        <v>72</v>
      </c>
      <c r="E15" s="3">
        <v>24</v>
      </c>
      <c r="F15" s="3">
        <v>48</v>
      </c>
      <c r="G15" s="3">
        <v>10</v>
      </c>
      <c r="H15" s="3"/>
      <c r="I15" s="3"/>
      <c r="J15" s="3"/>
      <c r="K15" s="3">
        <v>0</v>
      </c>
      <c r="L15" s="3">
        <v>0</v>
      </c>
      <c r="M15" s="3">
        <v>0</v>
      </c>
      <c r="N15" s="3">
        <v>0</v>
      </c>
      <c r="O15" s="3">
        <v>48</v>
      </c>
      <c r="P15" s="3">
        <v>0</v>
      </c>
    </row>
    <row r="16" spans="1:16" ht="20.25" customHeight="1" thickBot="1" x14ac:dyDescent="0.3">
      <c r="A16" s="4" t="s">
        <v>54</v>
      </c>
      <c r="B16" s="16" t="s">
        <v>55</v>
      </c>
      <c r="C16" s="10" t="s">
        <v>189</v>
      </c>
      <c r="D16" s="17">
        <f t="shared" si="1"/>
        <v>105</v>
      </c>
      <c r="E16" s="3">
        <v>35</v>
      </c>
      <c r="F16" s="3">
        <v>70</v>
      </c>
      <c r="G16" s="3">
        <v>36</v>
      </c>
      <c r="H16" s="3"/>
      <c r="I16" s="3"/>
      <c r="J16" s="3"/>
      <c r="K16" s="3">
        <v>0</v>
      </c>
      <c r="L16" s="3">
        <v>0</v>
      </c>
      <c r="M16" s="3">
        <v>70</v>
      </c>
      <c r="N16" s="3">
        <v>0</v>
      </c>
      <c r="O16" s="3">
        <v>0</v>
      </c>
      <c r="P16" s="3">
        <v>0</v>
      </c>
    </row>
    <row r="17" spans="1:16" ht="21" customHeight="1" thickBot="1" x14ac:dyDescent="0.3">
      <c r="A17" s="4" t="s">
        <v>56</v>
      </c>
      <c r="B17" s="16" t="s">
        <v>57</v>
      </c>
      <c r="C17" s="10" t="s">
        <v>32</v>
      </c>
      <c r="D17" s="17">
        <f t="shared" si="1"/>
        <v>48</v>
      </c>
      <c r="E17" s="3">
        <v>16</v>
      </c>
      <c r="F17" s="3">
        <v>32</v>
      </c>
      <c r="G17" s="3">
        <v>8</v>
      </c>
      <c r="H17" s="3"/>
      <c r="I17" s="3"/>
      <c r="J17" s="3"/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32</v>
      </c>
    </row>
    <row r="18" spans="1:16" ht="21.75" customHeight="1" thickBot="1" x14ac:dyDescent="0.3">
      <c r="A18" s="4" t="s">
        <v>58</v>
      </c>
      <c r="B18" s="46" t="s">
        <v>59</v>
      </c>
      <c r="C18" s="10" t="s">
        <v>124</v>
      </c>
      <c r="D18" s="17">
        <f t="shared" si="1"/>
        <v>102</v>
      </c>
      <c r="E18" s="3">
        <v>34</v>
      </c>
      <c r="F18" s="3">
        <v>68</v>
      </c>
      <c r="G18" s="3">
        <v>20</v>
      </c>
      <c r="H18" s="3"/>
      <c r="I18" s="3"/>
      <c r="J18" s="3"/>
      <c r="K18" s="3">
        <v>0</v>
      </c>
      <c r="L18" s="3">
        <v>0</v>
      </c>
      <c r="M18" s="3">
        <v>0</v>
      </c>
      <c r="N18" s="3">
        <v>68</v>
      </c>
      <c r="O18" s="3">
        <v>0</v>
      </c>
      <c r="P18" s="3">
        <v>0</v>
      </c>
    </row>
    <row r="19" spans="1:16" ht="22.5" customHeight="1" thickBot="1" x14ac:dyDescent="0.3">
      <c r="A19" s="4" t="s">
        <v>60</v>
      </c>
      <c r="B19" s="16" t="s">
        <v>125</v>
      </c>
      <c r="C19" s="10" t="s">
        <v>32</v>
      </c>
      <c r="D19" s="17">
        <f t="shared" si="1"/>
        <v>105</v>
      </c>
      <c r="E19" s="3">
        <v>35</v>
      </c>
      <c r="F19" s="3">
        <v>70</v>
      </c>
      <c r="G19" s="3">
        <v>20</v>
      </c>
      <c r="H19" s="3"/>
      <c r="I19" s="3"/>
      <c r="J19" s="3"/>
      <c r="K19" s="3">
        <v>0</v>
      </c>
      <c r="L19" s="3">
        <v>0</v>
      </c>
      <c r="M19" s="3">
        <v>0</v>
      </c>
      <c r="N19" s="3">
        <v>0</v>
      </c>
      <c r="O19" s="3">
        <v>26</v>
      </c>
      <c r="P19" s="3">
        <v>44</v>
      </c>
    </row>
    <row r="20" spans="1:16" ht="22.5" customHeight="1" thickBot="1" x14ac:dyDescent="0.3">
      <c r="A20" s="4" t="s">
        <v>126</v>
      </c>
      <c r="B20" s="16" t="s">
        <v>170</v>
      </c>
      <c r="C20" s="10" t="s">
        <v>171</v>
      </c>
      <c r="D20" s="17">
        <f>SUM(E20,F20)</f>
        <v>126</v>
      </c>
      <c r="E20" s="3">
        <v>42</v>
      </c>
      <c r="F20" s="3">
        <v>84</v>
      </c>
      <c r="G20" s="3">
        <v>40</v>
      </c>
      <c r="H20" s="3"/>
      <c r="I20" s="3"/>
      <c r="J20" s="3"/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84</v>
      </c>
    </row>
    <row r="21" spans="1:16" ht="39" customHeight="1" thickBot="1" x14ac:dyDescent="0.3">
      <c r="A21" s="4" t="s">
        <v>128</v>
      </c>
      <c r="B21" s="16" t="s">
        <v>127</v>
      </c>
      <c r="C21" s="10" t="s">
        <v>119</v>
      </c>
      <c r="D21" s="17">
        <f>SUM(E21,F21)</f>
        <v>78</v>
      </c>
      <c r="E21" s="3">
        <v>26</v>
      </c>
      <c r="F21" s="3">
        <v>52</v>
      </c>
      <c r="G21" s="3">
        <v>24</v>
      </c>
      <c r="H21" s="3"/>
      <c r="I21" s="3"/>
      <c r="J21" s="3"/>
      <c r="K21" s="3">
        <v>28</v>
      </c>
      <c r="L21" s="3">
        <v>24</v>
      </c>
      <c r="M21" s="3">
        <v>0</v>
      </c>
      <c r="N21" s="3">
        <v>0</v>
      </c>
      <c r="O21" s="3">
        <v>0</v>
      </c>
      <c r="P21" s="3">
        <v>0</v>
      </c>
    </row>
    <row r="22" spans="1:16" ht="23.25" customHeight="1" thickBot="1" x14ac:dyDescent="0.3">
      <c r="A22" s="18" t="s">
        <v>130</v>
      </c>
      <c r="B22" s="16" t="s">
        <v>129</v>
      </c>
      <c r="C22" s="10" t="s">
        <v>32</v>
      </c>
      <c r="D22" s="17">
        <f>E22+F22</f>
        <v>54</v>
      </c>
      <c r="E22" s="3">
        <v>18</v>
      </c>
      <c r="F22" s="3">
        <v>36</v>
      </c>
      <c r="G22" s="3">
        <v>6</v>
      </c>
      <c r="H22" s="3"/>
      <c r="I22" s="3"/>
      <c r="J22" s="3"/>
      <c r="K22" s="3">
        <v>0</v>
      </c>
      <c r="L22" s="3">
        <v>0</v>
      </c>
      <c r="M22" s="3">
        <v>0</v>
      </c>
      <c r="N22" s="3">
        <v>0</v>
      </c>
      <c r="O22" s="3">
        <v>18</v>
      </c>
      <c r="P22" s="3">
        <v>18</v>
      </c>
    </row>
    <row r="23" spans="1:16" ht="20.25" customHeight="1" thickBot="1" x14ac:dyDescent="0.3">
      <c r="A23" s="9" t="s">
        <v>169</v>
      </c>
      <c r="B23" s="15" t="s">
        <v>131</v>
      </c>
      <c r="C23" s="11" t="s">
        <v>173</v>
      </c>
      <c r="D23" s="17">
        <f>E23+F23</f>
        <v>54</v>
      </c>
      <c r="E23" s="8">
        <v>18</v>
      </c>
      <c r="F23" s="8">
        <v>36</v>
      </c>
      <c r="G23" s="8">
        <v>18</v>
      </c>
      <c r="H23" s="8"/>
      <c r="I23" s="8"/>
      <c r="J23" s="8"/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36</v>
      </c>
    </row>
    <row r="24" spans="1:16" ht="31.5" customHeight="1" thickBot="1" x14ac:dyDescent="0.3">
      <c r="A24" s="39" t="s">
        <v>61</v>
      </c>
      <c r="B24" s="39" t="s">
        <v>148</v>
      </c>
      <c r="C24" s="40" t="s">
        <v>172</v>
      </c>
      <c r="D24" s="39">
        <f>D25+D28+D32+D36+D40+D43+D46</f>
        <v>2136</v>
      </c>
      <c r="E24" s="39">
        <f>E25+E28+E32+E36+E39+E42+E45</f>
        <v>712</v>
      </c>
      <c r="F24" s="39">
        <f>F25+F28+F32+F36+F39+F43+F46</f>
        <v>1424</v>
      </c>
      <c r="G24" s="39">
        <f>G25+G28+G32+G36+G39+G42+G45</f>
        <v>696</v>
      </c>
      <c r="H24" s="39">
        <v>80</v>
      </c>
      <c r="I24" s="41"/>
      <c r="J24" s="41"/>
      <c r="K24" s="39">
        <f t="shared" ref="K24:P24" si="2">SUM(K25,K28,K32,K36,K39,K42,K45)</f>
        <v>188</v>
      </c>
      <c r="L24" s="39">
        <f t="shared" si="2"/>
        <v>266</v>
      </c>
      <c r="M24" s="39">
        <f t="shared" si="2"/>
        <v>254</v>
      </c>
      <c r="N24" s="39">
        <f t="shared" si="2"/>
        <v>362</v>
      </c>
      <c r="O24" s="39">
        <f t="shared" si="2"/>
        <v>198</v>
      </c>
      <c r="P24" s="39">
        <f t="shared" si="2"/>
        <v>156</v>
      </c>
    </row>
    <row r="25" spans="1:16" ht="55.5" customHeight="1" thickBot="1" x14ac:dyDescent="0.3">
      <c r="A25" s="31" t="s">
        <v>62</v>
      </c>
      <c r="B25" s="20" t="s">
        <v>63</v>
      </c>
      <c r="C25" s="24" t="s">
        <v>138</v>
      </c>
      <c r="D25" s="19">
        <f>D26</f>
        <v>222</v>
      </c>
      <c r="E25" s="19">
        <f>E26</f>
        <v>74</v>
      </c>
      <c r="F25" s="19">
        <f>F26</f>
        <v>148</v>
      </c>
      <c r="G25" s="19">
        <f>G26</f>
        <v>50</v>
      </c>
      <c r="H25" s="19"/>
      <c r="I25" s="19"/>
      <c r="J25" s="19"/>
      <c r="K25" s="19">
        <f t="shared" ref="K25:P25" si="3">K26</f>
        <v>148</v>
      </c>
      <c r="L25" s="19">
        <f t="shared" si="3"/>
        <v>0</v>
      </c>
      <c r="M25" s="19">
        <f t="shared" si="3"/>
        <v>0</v>
      </c>
      <c r="N25" s="19">
        <f t="shared" si="3"/>
        <v>0</v>
      </c>
      <c r="O25" s="19">
        <f t="shared" si="3"/>
        <v>0</v>
      </c>
      <c r="P25" s="19">
        <f t="shared" si="3"/>
        <v>0</v>
      </c>
    </row>
    <row r="26" spans="1:16" ht="37.5" customHeight="1" thickBot="1" x14ac:dyDescent="0.3">
      <c r="A26" s="4" t="s">
        <v>64</v>
      </c>
      <c r="B26" s="16" t="s">
        <v>65</v>
      </c>
      <c r="C26" s="10" t="s">
        <v>120</v>
      </c>
      <c r="D26" s="4">
        <f>E26+F26</f>
        <v>222</v>
      </c>
      <c r="E26" s="3">
        <v>74</v>
      </c>
      <c r="F26" s="3">
        <v>148</v>
      </c>
      <c r="G26" s="3">
        <v>50</v>
      </c>
      <c r="H26" s="3"/>
      <c r="I26" s="3"/>
      <c r="J26" s="3"/>
      <c r="K26" s="3">
        <v>148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ht="25.5" customHeight="1" thickBot="1" x14ac:dyDescent="0.3">
      <c r="A27" s="18" t="s">
        <v>67</v>
      </c>
      <c r="B27" s="15" t="s">
        <v>68</v>
      </c>
      <c r="C27" s="11" t="s">
        <v>120</v>
      </c>
      <c r="D27" s="8">
        <v>108</v>
      </c>
      <c r="E27" s="8"/>
      <c r="F27" s="8">
        <v>108</v>
      </c>
      <c r="G27" s="8"/>
      <c r="H27" s="8"/>
      <c r="I27" s="8"/>
      <c r="J27" s="8"/>
      <c r="K27" s="44">
        <v>108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</row>
    <row r="28" spans="1:16" ht="51" customHeight="1" thickBot="1" x14ac:dyDescent="0.3">
      <c r="A28" s="31" t="s">
        <v>69</v>
      </c>
      <c r="B28" s="20" t="s">
        <v>70</v>
      </c>
      <c r="C28" s="24" t="s">
        <v>139</v>
      </c>
      <c r="D28" s="19">
        <f>D29</f>
        <v>225</v>
      </c>
      <c r="E28" s="19">
        <f>E29</f>
        <v>75</v>
      </c>
      <c r="F28" s="19">
        <f>F29</f>
        <v>150</v>
      </c>
      <c r="G28" s="19">
        <f>G29</f>
        <v>90</v>
      </c>
      <c r="H28" s="19"/>
      <c r="I28" s="19"/>
      <c r="J28" s="19"/>
      <c r="K28" s="19">
        <f t="shared" ref="K28:P28" si="4">K29</f>
        <v>40</v>
      </c>
      <c r="L28" s="19">
        <f t="shared" si="4"/>
        <v>110</v>
      </c>
      <c r="M28" s="19">
        <f t="shared" si="4"/>
        <v>0</v>
      </c>
      <c r="N28" s="19">
        <f t="shared" si="4"/>
        <v>0</v>
      </c>
      <c r="O28" s="19">
        <f t="shared" si="4"/>
        <v>0</v>
      </c>
      <c r="P28" s="19">
        <f t="shared" si="4"/>
        <v>0</v>
      </c>
    </row>
    <row r="29" spans="1:16" ht="36.75" customHeight="1" thickBot="1" x14ac:dyDescent="0.3">
      <c r="A29" s="4" t="s">
        <v>71</v>
      </c>
      <c r="B29" s="16" t="s">
        <v>72</v>
      </c>
      <c r="C29" s="10" t="s">
        <v>119</v>
      </c>
      <c r="D29" s="4">
        <f>E29+F29</f>
        <v>225</v>
      </c>
      <c r="E29" s="3">
        <v>75</v>
      </c>
      <c r="F29" s="3">
        <v>150</v>
      </c>
      <c r="G29" s="3">
        <v>90</v>
      </c>
      <c r="H29" s="3"/>
      <c r="I29" s="3"/>
      <c r="J29" s="3"/>
      <c r="K29" s="3">
        <v>40</v>
      </c>
      <c r="L29" s="3">
        <v>110</v>
      </c>
      <c r="M29" s="3">
        <v>0</v>
      </c>
      <c r="N29" s="3">
        <v>0</v>
      </c>
      <c r="O29" s="3">
        <v>0</v>
      </c>
      <c r="P29" s="3">
        <v>0</v>
      </c>
    </row>
    <row r="30" spans="1:16" ht="23.25" customHeight="1" thickBot="1" x14ac:dyDescent="0.3">
      <c r="A30" s="4" t="s">
        <v>73</v>
      </c>
      <c r="B30" s="16" t="s">
        <v>66</v>
      </c>
      <c r="C30" s="10" t="s">
        <v>119</v>
      </c>
      <c r="D30" s="3">
        <v>72</v>
      </c>
      <c r="E30" s="3"/>
      <c r="F30" s="3">
        <v>72</v>
      </c>
      <c r="G30" s="3"/>
      <c r="H30" s="3"/>
      <c r="I30" s="3"/>
      <c r="J30" s="3"/>
      <c r="K30" s="28">
        <v>0</v>
      </c>
      <c r="L30" s="28">
        <v>72</v>
      </c>
      <c r="M30" s="28">
        <v>0</v>
      </c>
      <c r="N30" s="28">
        <v>0</v>
      </c>
      <c r="O30" s="28">
        <v>0</v>
      </c>
      <c r="P30" s="28">
        <v>0</v>
      </c>
    </row>
    <row r="31" spans="1:16" ht="25.5" customHeight="1" thickBot="1" x14ac:dyDescent="0.3">
      <c r="A31" s="18" t="s">
        <v>74</v>
      </c>
      <c r="B31" s="15" t="s">
        <v>68</v>
      </c>
      <c r="C31" s="10" t="s">
        <v>119</v>
      </c>
      <c r="D31" s="8">
        <v>108</v>
      </c>
      <c r="E31" s="8"/>
      <c r="F31" s="8">
        <v>108</v>
      </c>
      <c r="G31" s="8"/>
      <c r="H31" s="8"/>
      <c r="I31" s="8"/>
      <c r="J31" s="8"/>
      <c r="K31" s="44">
        <v>0</v>
      </c>
      <c r="L31" s="44">
        <v>108</v>
      </c>
      <c r="M31" s="44">
        <v>0</v>
      </c>
      <c r="N31" s="44">
        <v>0</v>
      </c>
      <c r="O31" s="44">
        <v>0</v>
      </c>
      <c r="P31" s="44">
        <v>0</v>
      </c>
    </row>
    <row r="32" spans="1:16" ht="55.5" customHeight="1" thickBot="1" x14ac:dyDescent="0.3">
      <c r="A32" s="31" t="s">
        <v>75</v>
      </c>
      <c r="B32" s="20" t="s">
        <v>76</v>
      </c>
      <c r="C32" s="24" t="s">
        <v>140</v>
      </c>
      <c r="D32" s="19">
        <f>D33</f>
        <v>504</v>
      </c>
      <c r="E32" s="19">
        <f>E33</f>
        <v>168</v>
      </c>
      <c r="F32" s="19">
        <f>F33</f>
        <v>336</v>
      </c>
      <c r="G32" s="19">
        <f>G33</f>
        <v>180</v>
      </c>
      <c r="H32" s="19">
        <f>H33</f>
        <v>30</v>
      </c>
      <c r="I32" s="19"/>
      <c r="J32" s="19"/>
      <c r="K32" s="19">
        <f t="shared" ref="K32:P32" si="5">K33</f>
        <v>0</v>
      </c>
      <c r="L32" s="19">
        <f t="shared" si="5"/>
        <v>70</v>
      </c>
      <c r="M32" s="19">
        <f t="shared" si="5"/>
        <v>70</v>
      </c>
      <c r="N32" s="19">
        <f t="shared" si="5"/>
        <v>196</v>
      </c>
      <c r="O32" s="19">
        <f t="shared" si="5"/>
        <v>0</v>
      </c>
      <c r="P32" s="19">
        <f t="shared" si="5"/>
        <v>0</v>
      </c>
    </row>
    <row r="33" spans="1:16" ht="34.5" customHeight="1" thickBot="1" x14ac:dyDescent="0.3">
      <c r="A33" s="4" t="s">
        <v>77</v>
      </c>
      <c r="B33" s="16" t="s">
        <v>78</v>
      </c>
      <c r="C33" s="10" t="s">
        <v>35</v>
      </c>
      <c r="D33" s="4">
        <f>E33+F33</f>
        <v>504</v>
      </c>
      <c r="E33" s="3">
        <v>168</v>
      </c>
      <c r="F33" s="3">
        <v>336</v>
      </c>
      <c r="G33" s="3">
        <v>180</v>
      </c>
      <c r="H33" s="3">
        <v>30</v>
      </c>
      <c r="I33" s="3"/>
      <c r="J33" s="3"/>
      <c r="K33" s="3">
        <v>0</v>
      </c>
      <c r="L33" s="3">
        <v>70</v>
      </c>
      <c r="M33" s="3">
        <v>70</v>
      </c>
      <c r="N33" s="3">
        <v>196</v>
      </c>
      <c r="O33" s="3">
        <v>0</v>
      </c>
      <c r="P33" s="3">
        <v>0</v>
      </c>
    </row>
    <row r="34" spans="1:16" ht="23.25" customHeight="1" thickBot="1" x14ac:dyDescent="0.3">
      <c r="A34" s="4" t="s">
        <v>79</v>
      </c>
      <c r="B34" s="16" t="s">
        <v>66</v>
      </c>
      <c r="C34" s="10" t="s">
        <v>49</v>
      </c>
      <c r="D34" s="3">
        <v>72</v>
      </c>
      <c r="E34" s="3"/>
      <c r="F34" s="3">
        <v>72</v>
      </c>
      <c r="G34" s="3"/>
      <c r="H34" s="3"/>
      <c r="I34" s="3"/>
      <c r="J34" s="3"/>
      <c r="K34" s="3">
        <v>0</v>
      </c>
      <c r="L34" s="3">
        <v>0</v>
      </c>
      <c r="M34" s="3">
        <v>72</v>
      </c>
      <c r="N34" s="3">
        <v>0</v>
      </c>
      <c r="O34" s="3">
        <v>0</v>
      </c>
      <c r="P34" s="3">
        <v>0</v>
      </c>
    </row>
    <row r="35" spans="1:16" ht="27" customHeight="1" thickBot="1" x14ac:dyDescent="0.3">
      <c r="A35" s="18" t="s">
        <v>80</v>
      </c>
      <c r="B35" s="15" t="s">
        <v>68</v>
      </c>
      <c r="C35" s="11" t="s">
        <v>35</v>
      </c>
      <c r="D35" s="8">
        <v>144</v>
      </c>
      <c r="E35" s="8"/>
      <c r="F35" s="8">
        <v>144</v>
      </c>
      <c r="G35" s="8"/>
      <c r="H35" s="8"/>
      <c r="I35" s="8"/>
      <c r="J35" s="8"/>
      <c r="K35" s="44">
        <v>0</v>
      </c>
      <c r="L35" s="44">
        <v>0</v>
      </c>
      <c r="M35" s="44">
        <v>0</v>
      </c>
      <c r="N35" s="44">
        <v>144</v>
      </c>
      <c r="O35" s="44">
        <v>0</v>
      </c>
      <c r="P35" s="44">
        <v>0</v>
      </c>
    </row>
    <row r="36" spans="1:16" ht="53.25" customHeight="1" thickBot="1" x14ac:dyDescent="0.3">
      <c r="A36" s="31" t="s">
        <v>81</v>
      </c>
      <c r="B36" s="20" t="s">
        <v>82</v>
      </c>
      <c r="C36" s="24" t="s">
        <v>141</v>
      </c>
      <c r="D36" s="19">
        <f>D37</f>
        <v>393</v>
      </c>
      <c r="E36" s="19">
        <f>E37</f>
        <v>131</v>
      </c>
      <c r="F36" s="19">
        <f>F37</f>
        <v>262</v>
      </c>
      <c r="G36" s="19">
        <f>G37</f>
        <v>142</v>
      </c>
      <c r="H36" s="19">
        <f>H37</f>
        <v>30</v>
      </c>
      <c r="I36" s="19"/>
      <c r="J36" s="19"/>
      <c r="K36" s="19">
        <f t="shared" ref="K36:P36" si="6">K37</f>
        <v>0</v>
      </c>
      <c r="L36" s="19">
        <f t="shared" si="6"/>
        <v>0</v>
      </c>
      <c r="M36" s="19">
        <f t="shared" si="6"/>
        <v>0</v>
      </c>
      <c r="N36" s="19">
        <f t="shared" si="6"/>
        <v>64</v>
      </c>
      <c r="O36" s="19">
        <f t="shared" si="6"/>
        <v>198</v>
      </c>
      <c r="P36" s="19">
        <f t="shared" si="6"/>
        <v>0</v>
      </c>
    </row>
    <row r="37" spans="1:16" ht="39.75" customHeight="1" thickBot="1" x14ac:dyDescent="0.3">
      <c r="A37" s="4" t="s">
        <v>83</v>
      </c>
      <c r="B37" s="16" t="s">
        <v>84</v>
      </c>
      <c r="C37" s="10" t="s">
        <v>132</v>
      </c>
      <c r="D37" s="4">
        <f>E37+F37</f>
        <v>393</v>
      </c>
      <c r="E37" s="3">
        <v>131</v>
      </c>
      <c r="F37" s="3">
        <v>262</v>
      </c>
      <c r="G37" s="3">
        <v>142</v>
      </c>
      <c r="H37" s="3">
        <v>30</v>
      </c>
      <c r="I37" s="3"/>
      <c r="J37" s="3"/>
      <c r="K37" s="3">
        <v>0</v>
      </c>
      <c r="L37" s="3">
        <v>0</v>
      </c>
      <c r="M37" s="3">
        <v>0</v>
      </c>
      <c r="N37" s="3">
        <v>64</v>
      </c>
      <c r="O37" s="3">
        <v>198</v>
      </c>
      <c r="P37" s="3">
        <v>0</v>
      </c>
    </row>
    <row r="38" spans="1:16" ht="27" customHeight="1" thickBot="1" x14ac:dyDescent="0.3">
      <c r="A38" s="18" t="s">
        <v>85</v>
      </c>
      <c r="B38" s="15" t="s">
        <v>68</v>
      </c>
      <c r="C38" s="11" t="s">
        <v>121</v>
      </c>
      <c r="D38" s="8">
        <v>144</v>
      </c>
      <c r="E38" s="8"/>
      <c r="F38" s="8">
        <v>144</v>
      </c>
      <c r="G38" s="8"/>
      <c r="H38" s="8"/>
      <c r="I38" s="8"/>
      <c r="J38" s="8"/>
      <c r="K38" s="44">
        <v>0</v>
      </c>
      <c r="L38" s="44">
        <v>0</v>
      </c>
      <c r="M38" s="44">
        <v>0</v>
      </c>
      <c r="N38" s="44">
        <v>0</v>
      </c>
      <c r="O38" s="44">
        <v>144</v>
      </c>
      <c r="P38" s="44">
        <v>0</v>
      </c>
    </row>
    <row r="39" spans="1:16" ht="52.5" customHeight="1" thickBot="1" x14ac:dyDescent="0.3">
      <c r="A39" s="31" t="s">
        <v>86</v>
      </c>
      <c r="B39" s="20" t="s">
        <v>87</v>
      </c>
      <c r="C39" s="24" t="s">
        <v>140</v>
      </c>
      <c r="D39" s="19">
        <f>D40</f>
        <v>228</v>
      </c>
      <c r="E39" s="19">
        <f>E40</f>
        <v>76</v>
      </c>
      <c r="F39" s="19">
        <f>F40</f>
        <v>152</v>
      </c>
      <c r="G39" s="19">
        <f>G40</f>
        <v>60</v>
      </c>
      <c r="H39" s="19"/>
      <c r="I39" s="19"/>
      <c r="J39" s="19"/>
      <c r="K39" s="19">
        <f t="shared" ref="K39:P39" si="7">K40</f>
        <v>0</v>
      </c>
      <c r="L39" s="19">
        <f t="shared" si="7"/>
        <v>0</v>
      </c>
      <c r="M39" s="19">
        <f t="shared" si="7"/>
        <v>50</v>
      </c>
      <c r="N39" s="19">
        <f t="shared" si="7"/>
        <v>102</v>
      </c>
      <c r="O39" s="19">
        <f t="shared" si="7"/>
        <v>0</v>
      </c>
      <c r="P39" s="19">
        <f t="shared" si="7"/>
        <v>0</v>
      </c>
    </row>
    <row r="40" spans="1:16" ht="37.5" customHeight="1" thickBot="1" x14ac:dyDescent="0.3">
      <c r="A40" s="4" t="s">
        <v>88</v>
      </c>
      <c r="B40" s="16" t="s">
        <v>89</v>
      </c>
      <c r="C40" s="10" t="s">
        <v>124</v>
      </c>
      <c r="D40" s="4">
        <f>E40+F40</f>
        <v>228</v>
      </c>
      <c r="E40" s="3">
        <v>76</v>
      </c>
      <c r="F40" s="3">
        <v>152</v>
      </c>
      <c r="G40" s="3">
        <v>60</v>
      </c>
      <c r="H40" s="3"/>
      <c r="I40" s="3"/>
      <c r="J40" s="3"/>
      <c r="K40" s="3">
        <v>0</v>
      </c>
      <c r="L40" s="3">
        <v>0</v>
      </c>
      <c r="M40" s="3">
        <v>50</v>
      </c>
      <c r="N40" s="3">
        <v>102</v>
      </c>
      <c r="O40" s="3">
        <v>0</v>
      </c>
      <c r="P40" s="3">
        <v>0</v>
      </c>
    </row>
    <row r="41" spans="1:16" ht="25.5" customHeight="1" thickBot="1" x14ac:dyDescent="0.3">
      <c r="A41" s="18" t="s">
        <v>90</v>
      </c>
      <c r="B41" s="15" t="s">
        <v>68</v>
      </c>
      <c r="C41" s="11" t="s">
        <v>124</v>
      </c>
      <c r="D41" s="8">
        <v>144</v>
      </c>
      <c r="E41" s="8"/>
      <c r="F41" s="8">
        <v>144</v>
      </c>
      <c r="G41" s="8"/>
      <c r="H41" s="8"/>
      <c r="I41" s="8"/>
      <c r="J41" s="8"/>
      <c r="K41" s="44">
        <v>0</v>
      </c>
      <c r="L41" s="44">
        <v>0</v>
      </c>
      <c r="M41" s="44">
        <v>0</v>
      </c>
      <c r="N41" s="44">
        <v>144</v>
      </c>
      <c r="O41" s="44">
        <v>0</v>
      </c>
      <c r="P41" s="44">
        <v>0</v>
      </c>
    </row>
    <row r="42" spans="1:16" ht="37.5" customHeight="1" thickBot="1" x14ac:dyDescent="0.3">
      <c r="A42" s="31" t="s">
        <v>91</v>
      </c>
      <c r="B42" s="20" t="s">
        <v>92</v>
      </c>
      <c r="C42" s="24" t="s">
        <v>142</v>
      </c>
      <c r="D42" s="19">
        <f>D43</f>
        <v>234</v>
      </c>
      <c r="E42" s="19">
        <f>E43</f>
        <v>78</v>
      </c>
      <c r="F42" s="19">
        <f>F43</f>
        <v>156</v>
      </c>
      <c r="G42" s="19">
        <f>G43</f>
        <v>80</v>
      </c>
      <c r="H42" s="19">
        <f>H43</f>
        <v>20</v>
      </c>
      <c r="I42" s="19"/>
      <c r="J42" s="19"/>
      <c r="K42" s="19">
        <f t="shared" ref="K42:P42" si="8">K43</f>
        <v>0</v>
      </c>
      <c r="L42" s="19">
        <f t="shared" si="8"/>
        <v>0</v>
      </c>
      <c r="M42" s="19">
        <f t="shared" si="8"/>
        <v>0</v>
      </c>
      <c r="N42" s="19">
        <f t="shared" si="8"/>
        <v>0</v>
      </c>
      <c r="O42" s="19">
        <f t="shared" si="8"/>
        <v>0</v>
      </c>
      <c r="P42" s="19">
        <f t="shared" si="8"/>
        <v>156</v>
      </c>
    </row>
    <row r="43" spans="1:16" ht="33" customHeight="1" thickBot="1" x14ac:dyDescent="0.3">
      <c r="A43" s="4" t="s">
        <v>93</v>
      </c>
      <c r="B43" s="16" t="s">
        <v>94</v>
      </c>
      <c r="C43" s="10" t="s">
        <v>133</v>
      </c>
      <c r="D43" s="18">
        <f>SUM(E43,F43)</f>
        <v>234</v>
      </c>
      <c r="E43" s="3">
        <v>78</v>
      </c>
      <c r="F43" s="3">
        <v>156</v>
      </c>
      <c r="G43" s="3">
        <v>80</v>
      </c>
      <c r="H43" s="3">
        <v>20</v>
      </c>
      <c r="I43" s="3"/>
      <c r="J43" s="3"/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156</v>
      </c>
    </row>
    <row r="44" spans="1:16" ht="25.5" customHeight="1" thickBot="1" x14ac:dyDescent="0.3">
      <c r="A44" s="18" t="s">
        <v>95</v>
      </c>
      <c r="B44" s="15" t="s">
        <v>68</v>
      </c>
      <c r="C44" s="11" t="s">
        <v>32</v>
      </c>
      <c r="D44" s="17">
        <v>72</v>
      </c>
      <c r="E44" s="8"/>
      <c r="F44" s="8">
        <v>72</v>
      </c>
      <c r="G44" s="8"/>
      <c r="H44" s="8"/>
      <c r="I44" s="8"/>
      <c r="J44" s="8"/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72</v>
      </c>
    </row>
    <row r="45" spans="1:16" ht="38.25" customHeight="1" thickBot="1" x14ac:dyDescent="0.3">
      <c r="A45" s="31" t="s">
        <v>96</v>
      </c>
      <c r="B45" s="20" t="s">
        <v>97</v>
      </c>
      <c r="C45" s="24" t="s">
        <v>143</v>
      </c>
      <c r="D45" s="19">
        <f>D46</f>
        <v>330</v>
      </c>
      <c r="E45" s="19">
        <f>E46</f>
        <v>110</v>
      </c>
      <c r="F45" s="19">
        <f>F46</f>
        <v>220</v>
      </c>
      <c r="G45" s="19">
        <f>G46</f>
        <v>94</v>
      </c>
      <c r="H45" s="19"/>
      <c r="I45" s="19"/>
      <c r="J45" s="19"/>
      <c r="K45" s="19">
        <f t="shared" ref="K45:P45" si="9">K46</f>
        <v>0</v>
      </c>
      <c r="L45" s="19">
        <f t="shared" si="9"/>
        <v>86</v>
      </c>
      <c r="M45" s="19">
        <f t="shared" si="9"/>
        <v>134</v>
      </c>
      <c r="N45" s="19">
        <f t="shared" si="9"/>
        <v>0</v>
      </c>
      <c r="O45" s="19">
        <f t="shared" si="9"/>
        <v>0</v>
      </c>
      <c r="P45" s="19">
        <f t="shared" si="9"/>
        <v>0</v>
      </c>
    </row>
    <row r="46" spans="1:16" ht="23.25" customHeight="1" thickBot="1" x14ac:dyDescent="0.3">
      <c r="A46" s="4" t="s">
        <v>98</v>
      </c>
      <c r="B46" s="16" t="s">
        <v>134</v>
      </c>
      <c r="C46" s="10" t="s">
        <v>118</v>
      </c>
      <c r="D46" s="18">
        <f>E46+F46</f>
        <v>330</v>
      </c>
      <c r="E46" s="3">
        <v>110</v>
      </c>
      <c r="F46" s="3">
        <v>220</v>
      </c>
      <c r="G46" s="3">
        <v>94</v>
      </c>
      <c r="H46" s="3"/>
      <c r="I46" s="3"/>
      <c r="J46" s="3"/>
      <c r="K46" s="3">
        <v>0</v>
      </c>
      <c r="L46" s="3">
        <v>86</v>
      </c>
      <c r="M46" s="3">
        <v>134</v>
      </c>
      <c r="N46" s="3">
        <v>0</v>
      </c>
      <c r="O46" s="3">
        <v>0</v>
      </c>
      <c r="P46" s="3">
        <v>0</v>
      </c>
    </row>
    <row r="47" spans="1:16" ht="24" customHeight="1" thickBot="1" x14ac:dyDescent="0.3">
      <c r="A47" s="4" t="s">
        <v>99</v>
      </c>
      <c r="B47" s="16" t="s">
        <v>66</v>
      </c>
      <c r="C47" s="10" t="s">
        <v>118</v>
      </c>
      <c r="D47" s="9">
        <v>144</v>
      </c>
      <c r="E47" s="3"/>
      <c r="F47" s="3">
        <v>144</v>
      </c>
      <c r="G47" s="3"/>
      <c r="H47" s="3"/>
      <c r="I47" s="3"/>
      <c r="J47" s="3"/>
      <c r="K47" s="28">
        <v>0</v>
      </c>
      <c r="L47" s="28">
        <v>36</v>
      </c>
      <c r="M47" s="28">
        <v>108</v>
      </c>
      <c r="N47" s="28">
        <v>0</v>
      </c>
      <c r="O47" s="28">
        <v>0</v>
      </c>
      <c r="P47" s="28">
        <v>0</v>
      </c>
    </row>
    <row r="48" spans="1:16" ht="24" customHeight="1" thickBot="1" x14ac:dyDescent="0.3">
      <c r="A48" s="6" t="s">
        <v>144</v>
      </c>
      <c r="B48" s="14" t="s">
        <v>145</v>
      </c>
      <c r="C48" s="10" t="s">
        <v>186</v>
      </c>
      <c r="D48" s="3"/>
      <c r="E48" s="3"/>
      <c r="F48" s="7" t="s">
        <v>179</v>
      </c>
      <c r="G48" s="3"/>
      <c r="H48" s="3"/>
      <c r="I48" s="3"/>
      <c r="J48" s="3"/>
      <c r="K48" s="3"/>
      <c r="L48" s="3"/>
      <c r="M48" s="3"/>
      <c r="N48" s="3"/>
      <c r="O48" s="3"/>
      <c r="P48" s="7" t="s">
        <v>179</v>
      </c>
    </row>
    <row r="49" spans="1:16" ht="22.5" customHeight="1" thickBot="1" x14ac:dyDescent="0.3">
      <c r="A49" s="6" t="s">
        <v>146</v>
      </c>
      <c r="B49" s="14" t="s">
        <v>135</v>
      </c>
      <c r="C49" s="10"/>
      <c r="D49" s="7"/>
      <c r="E49" s="7"/>
      <c r="F49" s="7" t="s">
        <v>180</v>
      </c>
      <c r="G49" s="3"/>
      <c r="H49" s="3"/>
      <c r="I49" s="3"/>
      <c r="J49" s="3"/>
      <c r="K49" s="3"/>
      <c r="L49" s="3"/>
      <c r="M49" s="3"/>
      <c r="N49" s="3"/>
      <c r="O49" s="3"/>
      <c r="P49" s="7" t="s">
        <v>180</v>
      </c>
    </row>
    <row r="50" spans="1:16" ht="28.5" customHeight="1" thickBot="1" x14ac:dyDescent="0.3">
      <c r="A50" s="34"/>
      <c r="B50" s="42" t="s">
        <v>100</v>
      </c>
      <c r="C50" s="37" t="s">
        <v>190</v>
      </c>
      <c r="D50" s="43" t="e">
        <f>#REF!+#REF!</f>
        <v>#REF!</v>
      </c>
      <c r="E50" s="43" t="e">
        <f>#REF!+#REF!</f>
        <v>#REF!</v>
      </c>
      <c r="F50" s="43" t="e">
        <f>#REF!+#REF!</f>
        <v>#REF!</v>
      </c>
      <c r="G50" s="38" t="e">
        <f>#REF!+#REF!</f>
        <v>#REF!</v>
      </c>
      <c r="H50" s="38">
        <f>H24</f>
        <v>80</v>
      </c>
      <c r="I50" s="38" t="e">
        <f>#REF!</f>
        <v>#REF!</v>
      </c>
      <c r="J50" s="38" t="e">
        <f>#REF!</f>
        <v>#REF!</v>
      </c>
      <c r="K50" s="38" t="e">
        <f>#REF!</f>
        <v>#REF!</v>
      </c>
      <c r="L50" s="38" t="e">
        <f>#REF!</f>
        <v>#REF!</v>
      </c>
      <c r="M50" s="38" t="e">
        <f>#REF!</f>
        <v>#REF!</v>
      </c>
      <c r="N50" s="38" t="e">
        <f>#REF!</f>
        <v>#REF!</v>
      </c>
      <c r="O50" s="38" t="e">
        <f>#REF!</f>
        <v>#REF!</v>
      </c>
      <c r="P50" s="38" t="e">
        <f>#REF!</f>
        <v>#REF!</v>
      </c>
    </row>
    <row r="51" spans="1:16" ht="24" customHeight="1" thickBot="1" x14ac:dyDescent="0.3">
      <c r="A51" s="155" t="s">
        <v>147</v>
      </c>
      <c r="B51" s="156"/>
      <c r="C51" s="156"/>
      <c r="D51" s="156"/>
      <c r="E51" s="157"/>
      <c r="F51" s="158" t="s">
        <v>100</v>
      </c>
      <c r="G51" s="165" t="s">
        <v>101</v>
      </c>
      <c r="H51" s="166"/>
      <c r="I51" s="3">
        <v>11</v>
      </c>
      <c r="J51" s="3">
        <v>11</v>
      </c>
      <c r="K51" s="3">
        <v>8</v>
      </c>
      <c r="L51" s="3">
        <v>11</v>
      </c>
      <c r="M51" s="3">
        <v>7</v>
      </c>
      <c r="N51" s="3">
        <v>8</v>
      </c>
      <c r="O51" s="3">
        <v>9</v>
      </c>
      <c r="P51" s="3">
        <v>8</v>
      </c>
    </row>
    <row r="52" spans="1:16" ht="24" customHeight="1" thickBot="1" x14ac:dyDescent="0.3">
      <c r="A52" s="167"/>
      <c r="B52" s="168"/>
      <c r="C52" s="168"/>
      <c r="D52" s="168"/>
      <c r="E52" s="169"/>
      <c r="F52" s="159"/>
      <c r="G52" s="149" t="s">
        <v>102</v>
      </c>
      <c r="H52" s="151"/>
      <c r="I52" s="3">
        <v>0</v>
      </c>
      <c r="J52" s="3">
        <v>0</v>
      </c>
      <c r="K52" s="3">
        <v>0</v>
      </c>
      <c r="L52" s="3">
        <v>3</v>
      </c>
      <c r="M52" s="3">
        <v>5</v>
      </c>
      <c r="N52" s="3">
        <v>0</v>
      </c>
      <c r="O52" s="3">
        <v>0</v>
      </c>
      <c r="P52" s="3">
        <v>0</v>
      </c>
    </row>
    <row r="53" spans="1:16" ht="32.25" customHeight="1" thickBot="1" x14ac:dyDescent="0.3">
      <c r="A53" s="187" t="s">
        <v>135</v>
      </c>
      <c r="B53" s="188"/>
      <c r="C53" s="188"/>
      <c r="D53" s="188"/>
      <c r="E53" s="189"/>
      <c r="F53" s="159"/>
      <c r="G53" s="149" t="s">
        <v>103</v>
      </c>
      <c r="H53" s="151"/>
      <c r="I53" s="3">
        <v>0</v>
      </c>
      <c r="J53" s="3">
        <v>0</v>
      </c>
      <c r="K53" s="3">
        <v>3</v>
      </c>
      <c r="L53" s="3">
        <v>3</v>
      </c>
      <c r="M53" s="3">
        <v>0</v>
      </c>
      <c r="N53" s="3">
        <v>8</v>
      </c>
      <c r="O53" s="3">
        <v>4</v>
      </c>
      <c r="P53" s="3">
        <v>2</v>
      </c>
    </row>
    <row r="54" spans="1:16" ht="33.75" customHeight="1" thickBot="1" x14ac:dyDescent="0.3">
      <c r="A54" s="167" t="s">
        <v>181</v>
      </c>
      <c r="B54" s="168"/>
      <c r="C54" s="168"/>
      <c r="D54" s="168"/>
      <c r="E54" s="169"/>
      <c r="F54" s="159"/>
      <c r="G54" s="149" t="s">
        <v>104</v>
      </c>
      <c r="H54" s="151"/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4</v>
      </c>
    </row>
    <row r="55" spans="1:16" ht="21.75" customHeight="1" thickBot="1" x14ac:dyDescent="0.3">
      <c r="A55" s="167" t="s">
        <v>183</v>
      </c>
      <c r="B55" s="168"/>
      <c r="C55" s="168"/>
      <c r="D55" s="168"/>
      <c r="E55" s="169"/>
      <c r="F55" s="159"/>
      <c r="G55" s="149" t="s">
        <v>105</v>
      </c>
      <c r="H55" s="151"/>
      <c r="I55" s="3">
        <v>2</v>
      </c>
      <c r="J55" s="3">
        <v>3</v>
      </c>
      <c r="K55" s="3">
        <v>2</v>
      </c>
      <c r="L55" s="3">
        <v>3</v>
      </c>
      <c r="M55" s="3">
        <v>2</v>
      </c>
      <c r="N55" s="3">
        <v>2</v>
      </c>
      <c r="O55" s="3">
        <v>1</v>
      </c>
      <c r="P55" s="3">
        <v>2</v>
      </c>
    </row>
    <row r="56" spans="1:16" ht="24.75" customHeight="1" thickBot="1" x14ac:dyDescent="0.3">
      <c r="A56" s="167" t="s">
        <v>184</v>
      </c>
      <c r="B56" s="168"/>
      <c r="C56" s="168"/>
      <c r="D56" s="168"/>
      <c r="E56" s="169"/>
      <c r="F56" s="159"/>
      <c r="G56" s="149" t="s">
        <v>106</v>
      </c>
      <c r="H56" s="151"/>
      <c r="I56" s="3">
        <v>0</v>
      </c>
      <c r="J56" s="3">
        <v>7</v>
      </c>
      <c r="K56" s="3">
        <v>3</v>
      </c>
      <c r="L56" s="3">
        <v>7</v>
      </c>
      <c r="M56" s="3">
        <v>4</v>
      </c>
      <c r="N56" s="3">
        <v>5</v>
      </c>
      <c r="O56" s="3">
        <v>5</v>
      </c>
      <c r="P56" s="3">
        <v>5</v>
      </c>
    </row>
    <row r="57" spans="1:16" ht="23.25" customHeight="1" thickBot="1" x14ac:dyDescent="0.3">
      <c r="A57" s="196" t="s">
        <v>185</v>
      </c>
      <c r="B57" s="197"/>
      <c r="C57" s="197"/>
      <c r="D57" s="197"/>
      <c r="E57" s="198"/>
      <c r="F57" s="160"/>
      <c r="G57" s="149" t="s">
        <v>107</v>
      </c>
      <c r="H57" s="151"/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</row>
    <row r="58" spans="1:16" ht="15.75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6" ht="18.75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8.75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8.75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8.75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ht="18.75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ht="18.75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ht="18.75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18.75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18.75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18.75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ht="18.75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ht="18.75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ht="18.75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</sheetData>
  <mergeCells count="40">
    <mergeCell ref="A54:E54"/>
    <mergeCell ref="C1:P1"/>
    <mergeCell ref="A2:A6"/>
    <mergeCell ref="B2:B6"/>
    <mergeCell ref="C2:C6"/>
    <mergeCell ref="D2:H2"/>
    <mergeCell ref="I2:P2"/>
    <mergeCell ref="D3:D6"/>
    <mergeCell ref="E3:E6"/>
    <mergeCell ref="F3:H3"/>
    <mergeCell ref="I3:J3"/>
    <mergeCell ref="K3:L3"/>
    <mergeCell ref="M3:N3"/>
    <mergeCell ref="O3:P3"/>
    <mergeCell ref="F4:F6"/>
    <mergeCell ref="G4:H4"/>
    <mergeCell ref="P4:P5"/>
    <mergeCell ref="G5:G6"/>
    <mergeCell ref="H5:H6"/>
    <mergeCell ref="J4:J5"/>
    <mergeCell ref="K4:K5"/>
    <mergeCell ref="L4:L5"/>
    <mergeCell ref="M4:M5"/>
    <mergeCell ref="I4:I5"/>
    <mergeCell ref="G54:H54"/>
    <mergeCell ref="A55:E55"/>
    <mergeCell ref="G55:H55"/>
    <mergeCell ref="N4:N5"/>
    <mergeCell ref="O4:O5"/>
    <mergeCell ref="A51:E51"/>
    <mergeCell ref="F51:F57"/>
    <mergeCell ref="G51:H51"/>
    <mergeCell ref="A52:E52"/>
    <mergeCell ref="G52:H52"/>
    <mergeCell ref="A56:E56"/>
    <mergeCell ref="G56:H56"/>
    <mergeCell ref="A57:E57"/>
    <mergeCell ref="G57:H57"/>
    <mergeCell ref="A53:E53"/>
    <mergeCell ref="G53:H5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23" max="16383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7"/>
  <sheetViews>
    <sheetView zoomScale="70" zoomScaleNormal="70" workbookViewId="0">
      <selection activeCell="B67" sqref="B67:B68"/>
    </sheetView>
  </sheetViews>
  <sheetFormatPr defaultRowHeight="15" x14ac:dyDescent="0.25"/>
  <cols>
    <col min="1" max="1" width="13.85546875" customWidth="1"/>
    <col min="2" max="2" width="44.85546875" customWidth="1"/>
    <col min="3" max="3" width="14.7109375" customWidth="1"/>
    <col min="4" max="4" width="12.5703125" customWidth="1"/>
    <col min="5" max="5" width="10.42578125" customWidth="1"/>
    <col min="6" max="7" width="9.7109375" customWidth="1"/>
    <col min="8" max="8" width="10" customWidth="1"/>
    <col min="9" max="11" width="10.28515625" customWidth="1"/>
    <col min="12" max="12" width="13.140625" customWidth="1"/>
    <col min="13" max="13" width="11.140625" customWidth="1"/>
    <col min="14" max="14" width="11.85546875" customWidth="1"/>
    <col min="15" max="18" width="11" customWidth="1"/>
    <col min="19" max="19" width="11.85546875" customWidth="1"/>
    <col min="20" max="20" width="11.28515625" customWidth="1"/>
  </cols>
  <sheetData>
    <row r="1" spans="1:20" ht="14.25" customHeight="1" thickBot="1" x14ac:dyDescent="0.35">
      <c r="B1" s="21" t="s">
        <v>136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20" ht="21.75" customHeight="1" thickBot="1" x14ac:dyDescent="0.3">
      <c r="A2" s="216" t="s">
        <v>0</v>
      </c>
      <c r="B2" s="216" t="s">
        <v>229</v>
      </c>
      <c r="C2" s="217" t="s">
        <v>2</v>
      </c>
      <c r="D2" s="165" t="s">
        <v>230</v>
      </c>
      <c r="E2" s="218"/>
      <c r="F2" s="218"/>
      <c r="G2" s="218"/>
      <c r="H2" s="218"/>
      <c r="I2" s="218"/>
      <c r="J2" s="218"/>
      <c r="K2" s="218"/>
      <c r="L2" s="166"/>
      <c r="M2" s="64"/>
      <c r="N2" s="64"/>
      <c r="O2" s="64"/>
      <c r="P2" s="64"/>
      <c r="Q2" s="64"/>
      <c r="R2" s="64"/>
      <c r="S2" s="64"/>
      <c r="T2" s="65"/>
    </row>
    <row r="3" spans="1:20" ht="32.25" customHeight="1" thickBot="1" x14ac:dyDescent="0.3">
      <c r="A3" s="216"/>
      <c r="B3" s="216"/>
      <c r="C3" s="217"/>
      <c r="D3" s="176" t="s">
        <v>231</v>
      </c>
      <c r="E3" s="177"/>
      <c r="F3" s="177"/>
      <c r="G3" s="177"/>
      <c r="H3" s="177"/>
      <c r="I3" s="178"/>
      <c r="J3" s="219" t="s">
        <v>232</v>
      </c>
      <c r="K3" s="172" t="s">
        <v>233</v>
      </c>
      <c r="L3" s="158" t="s">
        <v>146</v>
      </c>
      <c r="M3" s="165" t="s">
        <v>234</v>
      </c>
      <c r="N3" s="166"/>
      <c r="O3" s="165" t="s">
        <v>225</v>
      </c>
      <c r="P3" s="166"/>
      <c r="Q3" s="165" t="s">
        <v>235</v>
      </c>
      <c r="R3" s="166"/>
      <c r="S3" s="165" t="s">
        <v>226</v>
      </c>
      <c r="T3" s="166"/>
    </row>
    <row r="4" spans="1:20" ht="35.25" customHeight="1" thickBot="1" x14ac:dyDescent="0.3">
      <c r="A4" s="216"/>
      <c r="B4" s="216"/>
      <c r="C4" s="217"/>
      <c r="D4" s="222" t="s">
        <v>236</v>
      </c>
      <c r="E4" s="165" t="s">
        <v>237</v>
      </c>
      <c r="F4" s="218"/>
      <c r="G4" s="218"/>
      <c r="H4" s="172" t="s">
        <v>238</v>
      </c>
      <c r="I4" s="172" t="s">
        <v>239</v>
      </c>
      <c r="J4" s="220"/>
      <c r="K4" s="173"/>
      <c r="L4" s="159"/>
      <c r="M4" s="45" t="s">
        <v>240</v>
      </c>
      <c r="N4" s="45" t="s">
        <v>12</v>
      </c>
      <c r="O4" s="45" t="s">
        <v>241</v>
      </c>
      <c r="P4" s="45" t="s">
        <v>14</v>
      </c>
      <c r="Q4" s="45" t="s">
        <v>242</v>
      </c>
      <c r="R4" s="45" t="s">
        <v>16</v>
      </c>
      <c r="S4" s="45" t="s">
        <v>243</v>
      </c>
      <c r="T4" s="61" t="s">
        <v>18</v>
      </c>
    </row>
    <row r="5" spans="1:20" ht="106.5" customHeight="1" thickBot="1" x14ac:dyDescent="0.3">
      <c r="A5" s="216"/>
      <c r="B5" s="216"/>
      <c r="C5" s="217"/>
      <c r="D5" s="222"/>
      <c r="E5" s="66" t="s">
        <v>244</v>
      </c>
      <c r="F5" s="63" t="s">
        <v>245</v>
      </c>
      <c r="G5" s="63" t="s">
        <v>246</v>
      </c>
      <c r="H5" s="174"/>
      <c r="I5" s="174"/>
      <c r="J5" s="221"/>
      <c r="K5" s="174"/>
      <c r="L5" s="160"/>
      <c r="M5" s="3" t="s">
        <v>247</v>
      </c>
      <c r="N5" s="3" t="s">
        <v>248</v>
      </c>
      <c r="O5" s="3" t="s">
        <v>249</v>
      </c>
      <c r="P5" s="3" t="s">
        <v>250</v>
      </c>
      <c r="Q5" s="3" t="s">
        <v>251</v>
      </c>
      <c r="R5" s="3" t="s">
        <v>249</v>
      </c>
      <c r="S5" s="3" t="s">
        <v>252</v>
      </c>
      <c r="T5" s="3" t="s">
        <v>253</v>
      </c>
    </row>
    <row r="6" spans="1:20" ht="16.5" thickBot="1" x14ac:dyDescent="0.3">
      <c r="A6" s="67">
        <v>1</v>
      </c>
      <c r="B6" s="68">
        <v>2</v>
      </c>
      <c r="C6" s="69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  <c r="P6" s="70">
        <v>16</v>
      </c>
      <c r="Q6" s="70">
        <v>17</v>
      </c>
      <c r="R6" s="70">
        <v>18</v>
      </c>
      <c r="S6" s="70">
        <v>19</v>
      </c>
      <c r="T6" s="70">
        <v>20</v>
      </c>
    </row>
    <row r="7" spans="1:20" ht="27.75" customHeight="1" thickTop="1" thickBot="1" x14ac:dyDescent="0.3">
      <c r="A7" s="71" t="s">
        <v>201</v>
      </c>
      <c r="B7" s="72" t="s">
        <v>137</v>
      </c>
      <c r="C7" s="73" t="s">
        <v>202</v>
      </c>
      <c r="D7" s="74">
        <v>1476</v>
      </c>
      <c r="E7" s="74">
        <f>SUM(E8,E16)</f>
        <v>1404</v>
      </c>
      <c r="F7" s="74">
        <f>SUM(F8,F16)</f>
        <v>505</v>
      </c>
      <c r="G7" s="74"/>
      <c r="H7" s="74"/>
      <c r="I7" s="74"/>
      <c r="J7" s="74"/>
      <c r="K7" s="74">
        <v>72</v>
      </c>
      <c r="L7" s="74"/>
      <c r="M7" s="74">
        <f>SUM(M8,M16)</f>
        <v>576</v>
      </c>
      <c r="N7" s="74">
        <f>SUM(N8,N16)</f>
        <v>828</v>
      </c>
      <c r="O7" s="75">
        <v>0</v>
      </c>
      <c r="P7" s="75">
        <v>0</v>
      </c>
      <c r="Q7" s="75">
        <v>0</v>
      </c>
      <c r="R7" s="76">
        <v>0</v>
      </c>
      <c r="S7" s="75">
        <v>0</v>
      </c>
      <c r="T7" s="76">
        <v>0</v>
      </c>
    </row>
    <row r="8" spans="1:20" ht="24" customHeight="1" thickTop="1" thickBot="1" x14ac:dyDescent="0.3">
      <c r="A8" s="77" t="s">
        <v>151</v>
      </c>
      <c r="B8" s="78" t="s">
        <v>152</v>
      </c>
      <c r="C8" s="79" t="s">
        <v>203</v>
      </c>
      <c r="D8" s="55">
        <v>799</v>
      </c>
      <c r="E8" s="80">
        <f>SUM(E9:E15)</f>
        <v>799</v>
      </c>
      <c r="F8" s="54">
        <v>329</v>
      </c>
      <c r="G8" s="54"/>
      <c r="H8" s="54"/>
      <c r="I8" s="54"/>
      <c r="J8" s="54"/>
      <c r="K8" s="54"/>
      <c r="L8" s="54"/>
      <c r="M8" s="55">
        <f>SUM(M9:M15)</f>
        <v>337</v>
      </c>
      <c r="N8" s="55">
        <f>SUM(N9:N15)</f>
        <v>462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</row>
    <row r="9" spans="1:20" ht="21" customHeight="1" thickBot="1" x14ac:dyDescent="0.3">
      <c r="A9" s="9" t="s">
        <v>155</v>
      </c>
      <c r="B9" s="46" t="s">
        <v>153</v>
      </c>
      <c r="C9" s="10" t="s">
        <v>204</v>
      </c>
      <c r="D9" s="3">
        <v>117</v>
      </c>
      <c r="E9" s="81">
        <v>117</v>
      </c>
      <c r="F9" s="3">
        <v>28</v>
      </c>
      <c r="G9" s="3"/>
      <c r="H9" s="3"/>
      <c r="I9" s="3"/>
      <c r="J9" s="3"/>
      <c r="K9" s="3"/>
      <c r="L9" s="3"/>
      <c r="M9" s="3">
        <v>53</v>
      </c>
      <c r="N9" s="3">
        <v>64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</row>
    <row r="10" spans="1:20" ht="18" customHeight="1" thickBot="1" x14ac:dyDescent="0.3">
      <c r="A10" s="9" t="s">
        <v>156</v>
      </c>
      <c r="B10" s="46" t="s">
        <v>154</v>
      </c>
      <c r="C10" s="10" t="s">
        <v>22</v>
      </c>
      <c r="D10" s="3">
        <v>117</v>
      </c>
      <c r="E10" s="81">
        <v>117</v>
      </c>
      <c r="F10" s="3">
        <v>20</v>
      </c>
      <c r="G10" s="3"/>
      <c r="H10" s="3"/>
      <c r="I10" s="3"/>
      <c r="J10" s="3"/>
      <c r="K10" s="3"/>
      <c r="L10" s="3"/>
      <c r="M10" s="3">
        <v>64</v>
      </c>
      <c r="N10" s="3">
        <v>53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</row>
    <row r="11" spans="1:20" ht="19.5" customHeight="1" thickBot="1" x14ac:dyDescent="0.3">
      <c r="A11" s="9" t="s">
        <v>157</v>
      </c>
      <c r="B11" s="46" t="s">
        <v>21</v>
      </c>
      <c r="C11" s="10" t="s">
        <v>22</v>
      </c>
      <c r="D11" s="3">
        <v>117</v>
      </c>
      <c r="E11" s="81">
        <v>117</v>
      </c>
      <c r="F11" s="3">
        <v>117</v>
      </c>
      <c r="G11" s="3"/>
      <c r="H11" s="3"/>
      <c r="I11" s="3"/>
      <c r="J11" s="3"/>
      <c r="K11" s="3"/>
      <c r="L11" s="3"/>
      <c r="M11" s="3">
        <v>48</v>
      </c>
      <c r="N11" s="3">
        <v>69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 ht="16.5" thickBot="1" x14ac:dyDescent="0.3">
      <c r="A12" s="9" t="s">
        <v>158</v>
      </c>
      <c r="B12" s="46" t="s">
        <v>24</v>
      </c>
      <c r="C12" s="10" t="s">
        <v>22</v>
      </c>
      <c r="D12" s="3">
        <v>117</v>
      </c>
      <c r="E12" s="3">
        <v>117</v>
      </c>
      <c r="F12" s="3">
        <v>20</v>
      </c>
      <c r="G12" s="3"/>
      <c r="H12" s="3"/>
      <c r="I12" s="3"/>
      <c r="J12" s="3"/>
      <c r="K12" s="3"/>
      <c r="L12" s="3"/>
      <c r="M12" s="3">
        <v>48</v>
      </c>
      <c r="N12" s="3">
        <v>69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 ht="19.5" customHeight="1" thickBot="1" x14ac:dyDescent="0.3">
      <c r="A13" s="9" t="s">
        <v>159</v>
      </c>
      <c r="B13" s="46" t="s">
        <v>25</v>
      </c>
      <c r="C13" s="10" t="s">
        <v>149</v>
      </c>
      <c r="D13" s="3">
        <v>117</v>
      </c>
      <c r="E13" s="3">
        <v>117</v>
      </c>
      <c r="F13" s="3">
        <v>117</v>
      </c>
      <c r="G13" s="3"/>
      <c r="H13" s="3"/>
      <c r="I13" s="3"/>
      <c r="J13" s="3"/>
      <c r="K13" s="3"/>
      <c r="L13" s="3"/>
      <c r="M13" s="3">
        <v>48</v>
      </c>
      <c r="N13" s="3">
        <v>69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 ht="18.75" customHeight="1" thickBot="1" x14ac:dyDescent="0.3">
      <c r="A14" s="9" t="s">
        <v>160</v>
      </c>
      <c r="B14" s="46" t="s">
        <v>117</v>
      </c>
      <c r="C14" s="10" t="s">
        <v>22</v>
      </c>
      <c r="D14" s="3">
        <v>70</v>
      </c>
      <c r="E14" s="81">
        <v>70</v>
      </c>
      <c r="F14" s="3">
        <v>20</v>
      </c>
      <c r="G14" s="3"/>
      <c r="H14" s="3"/>
      <c r="I14" s="3"/>
      <c r="J14" s="3"/>
      <c r="K14" s="3"/>
      <c r="L14" s="3"/>
      <c r="M14" s="3">
        <v>32</v>
      </c>
      <c r="N14" s="3">
        <v>38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 ht="16.5" thickBot="1" x14ac:dyDescent="0.3">
      <c r="A15" s="9" t="s">
        <v>161</v>
      </c>
      <c r="B15" s="46" t="s">
        <v>205</v>
      </c>
      <c r="C15" s="10" t="s">
        <v>22</v>
      </c>
      <c r="D15" s="3">
        <v>144</v>
      </c>
      <c r="E15" s="3">
        <v>144</v>
      </c>
      <c r="F15" s="3">
        <v>22</v>
      </c>
      <c r="G15" s="3"/>
      <c r="H15" s="3"/>
      <c r="I15" s="3"/>
      <c r="J15" s="3"/>
      <c r="K15" s="3"/>
      <c r="L15" s="3"/>
      <c r="M15" s="3">
        <v>44</v>
      </c>
      <c r="N15" s="3">
        <v>100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 ht="36" customHeight="1" thickBot="1" x14ac:dyDescent="0.3">
      <c r="A16" s="80" t="s">
        <v>163</v>
      </c>
      <c r="B16" s="78" t="s">
        <v>176</v>
      </c>
      <c r="C16" s="79" t="s">
        <v>206</v>
      </c>
      <c r="D16" s="54">
        <v>605</v>
      </c>
      <c r="E16" s="54">
        <f>SUM(E17:E20)</f>
        <v>605</v>
      </c>
      <c r="F16" s="54">
        <f>SUM(F17:F20)</f>
        <v>176</v>
      </c>
      <c r="G16" s="54"/>
      <c r="H16" s="54"/>
      <c r="I16" s="54"/>
      <c r="J16" s="54"/>
      <c r="K16" s="54"/>
      <c r="L16" s="54"/>
      <c r="M16" s="54">
        <f>SUM(M17:M20)</f>
        <v>239</v>
      </c>
      <c r="N16" s="54">
        <f>SUM(N17:N20)</f>
        <v>366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</row>
    <row r="17" spans="1:20" ht="39" customHeight="1" thickBot="1" x14ac:dyDescent="0.3">
      <c r="A17" s="82" t="s">
        <v>164</v>
      </c>
      <c r="B17" s="46" t="s">
        <v>254</v>
      </c>
      <c r="C17" s="10" t="s">
        <v>20</v>
      </c>
      <c r="D17" s="3">
        <v>273</v>
      </c>
      <c r="E17" s="3">
        <v>273</v>
      </c>
      <c r="F17" s="3">
        <v>60</v>
      </c>
      <c r="G17" s="3"/>
      <c r="H17" s="3"/>
      <c r="I17" s="3"/>
      <c r="J17" s="3"/>
      <c r="K17" s="3"/>
      <c r="L17" s="3"/>
      <c r="M17" s="3">
        <v>104</v>
      </c>
      <c r="N17" s="3">
        <v>169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 ht="21" customHeight="1" thickBot="1" x14ac:dyDescent="0.3">
      <c r="A18" s="82" t="s">
        <v>165</v>
      </c>
      <c r="B18" s="46" t="s">
        <v>26</v>
      </c>
      <c r="C18" s="10" t="s">
        <v>22</v>
      </c>
      <c r="D18" s="3">
        <v>100</v>
      </c>
      <c r="E18" s="3">
        <v>100</v>
      </c>
      <c r="F18" s="3">
        <v>80</v>
      </c>
      <c r="G18" s="3"/>
      <c r="H18" s="3"/>
      <c r="I18" s="3"/>
      <c r="J18" s="3"/>
      <c r="K18" s="3"/>
      <c r="L18" s="3"/>
      <c r="M18" s="3">
        <v>42</v>
      </c>
      <c r="N18" s="3">
        <v>58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 ht="18.75" customHeight="1" thickBot="1" x14ac:dyDescent="0.3">
      <c r="A19" s="82" t="s">
        <v>166</v>
      </c>
      <c r="B19" s="46" t="s">
        <v>207</v>
      </c>
      <c r="C19" s="10" t="s">
        <v>208</v>
      </c>
      <c r="D19" s="3">
        <v>147</v>
      </c>
      <c r="E19" s="3">
        <v>147</v>
      </c>
      <c r="F19" s="3">
        <v>16</v>
      </c>
      <c r="G19" s="3"/>
      <c r="H19" s="3"/>
      <c r="I19" s="3"/>
      <c r="J19" s="3"/>
      <c r="K19" s="3"/>
      <c r="L19" s="3"/>
      <c r="M19" s="3">
        <v>61</v>
      </c>
      <c r="N19" s="3">
        <v>86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ht="16.5" thickBot="1" x14ac:dyDescent="0.3">
      <c r="A20" s="83" t="s">
        <v>209</v>
      </c>
      <c r="B20" s="62" t="s">
        <v>210</v>
      </c>
      <c r="C20" s="11" t="s">
        <v>22</v>
      </c>
      <c r="D20" s="8">
        <v>85</v>
      </c>
      <c r="E20" s="8">
        <v>85</v>
      </c>
      <c r="F20" s="8">
        <v>20</v>
      </c>
      <c r="G20" s="8"/>
      <c r="H20" s="8"/>
      <c r="I20" s="8"/>
      <c r="J20" s="8"/>
      <c r="K20" s="8"/>
      <c r="L20" s="8"/>
      <c r="M20" s="8">
        <v>32</v>
      </c>
      <c r="N20" s="8">
        <v>53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</row>
    <row r="21" spans="1:20" ht="22.5" customHeight="1" thickBot="1" x14ac:dyDescent="0.3">
      <c r="A21" s="84" t="s">
        <v>167</v>
      </c>
      <c r="B21" s="85" t="s">
        <v>168</v>
      </c>
      <c r="C21" s="26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2.25" thickBot="1" x14ac:dyDescent="0.3">
      <c r="A22" s="86"/>
      <c r="B22" s="87" t="s">
        <v>255</v>
      </c>
      <c r="C22" s="88" t="s">
        <v>256</v>
      </c>
      <c r="D22" s="89">
        <v>4464</v>
      </c>
      <c r="E22" s="89">
        <f>E23+E30+E33+E51</f>
        <v>3096</v>
      </c>
      <c r="F22" s="89">
        <f>F23+F30+F32</f>
        <v>1453</v>
      </c>
      <c r="G22" s="89">
        <v>48</v>
      </c>
      <c r="H22" s="89">
        <f>H54+H59+H65+H69</f>
        <v>360</v>
      </c>
      <c r="I22" s="89">
        <v>576</v>
      </c>
      <c r="J22" s="89"/>
      <c r="K22" s="89">
        <v>180</v>
      </c>
      <c r="L22" s="89">
        <v>216</v>
      </c>
      <c r="M22" s="89"/>
      <c r="N22" s="90"/>
      <c r="O22" s="89">
        <f>O23+O32</f>
        <v>584</v>
      </c>
      <c r="P22" s="89">
        <f>P23+P32</f>
        <v>694</v>
      </c>
      <c r="Q22" s="89">
        <f>Q23+Q30+Q32</f>
        <v>396</v>
      </c>
      <c r="R22" s="89">
        <f>R23+R30+R32</f>
        <v>576</v>
      </c>
      <c r="S22" s="89">
        <f>S23+S30+S32</f>
        <v>468</v>
      </c>
      <c r="T22" s="89">
        <f>T23+T32</f>
        <v>432</v>
      </c>
    </row>
    <row r="23" spans="1:20" ht="38.25" customHeight="1" thickTop="1" thickBot="1" x14ac:dyDescent="0.3">
      <c r="A23" s="55" t="s">
        <v>27</v>
      </c>
      <c r="B23" s="91" t="s">
        <v>257</v>
      </c>
      <c r="C23" s="92" t="s">
        <v>258</v>
      </c>
      <c r="D23" s="54">
        <f>SUM(D24:D28)</f>
        <v>476</v>
      </c>
      <c r="E23" s="93">
        <f>E24+E25+E26+E27+E28+E29</f>
        <v>532</v>
      </c>
      <c r="F23" s="54">
        <f>SUM(F24:F28)</f>
        <v>362</v>
      </c>
      <c r="G23" s="54"/>
      <c r="H23" s="54"/>
      <c r="I23" s="54"/>
      <c r="J23" s="54"/>
      <c r="K23" s="54"/>
      <c r="L23" s="54"/>
      <c r="M23" s="54"/>
      <c r="N23" s="54"/>
      <c r="O23" s="54">
        <f>O24+O26+O27</f>
        <v>96</v>
      </c>
      <c r="P23" s="54">
        <f>P25+P26+P27</f>
        <v>130</v>
      </c>
      <c r="Q23" s="54">
        <f>SUM(Q24:Q28)</f>
        <v>48</v>
      </c>
      <c r="R23" s="54">
        <f>R26+R27+R28+R29</f>
        <v>98</v>
      </c>
      <c r="S23" s="54">
        <f>S26+S27+S28</f>
        <v>114</v>
      </c>
      <c r="T23" s="54">
        <v>58</v>
      </c>
    </row>
    <row r="24" spans="1:20" ht="20.25" customHeight="1" thickBot="1" x14ac:dyDescent="0.3">
      <c r="A24" s="4" t="s">
        <v>28</v>
      </c>
      <c r="B24" s="94" t="s">
        <v>29</v>
      </c>
      <c r="C24" s="10" t="s">
        <v>259</v>
      </c>
      <c r="D24" s="3">
        <v>48</v>
      </c>
      <c r="E24" s="95">
        <v>48</v>
      </c>
      <c r="F24" s="3">
        <v>10</v>
      </c>
      <c r="G24" s="3"/>
      <c r="H24" s="3"/>
      <c r="I24" s="3"/>
      <c r="J24" s="3">
        <v>8</v>
      </c>
      <c r="K24" s="3"/>
      <c r="L24" s="3"/>
      <c r="M24" s="3"/>
      <c r="N24" s="3"/>
      <c r="O24" s="3">
        <v>48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 ht="18.75" customHeight="1" thickBot="1" x14ac:dyDescent="0.3">
      <c r="A25" s="4" t="s">
        <v>30</v>
      </c>
      <c r="B25" s="94" t="s">
        <v>24</v>
      </c>
      <c r="C25" s="10" t="s">
        <v>260</v>
      </c>
      <c r="D25" s="3">
        <v>48</v>
      </c>
      <c r="E25" s="95">
        <v>48</v>
      </c>
      <c r="F25" s="3">
        <v>10</v>
      </c>
      <c r="G25" s="3"/>
      <c r="H25" s="3"/>
      <c r="I25" s="3"/>
      <c r="J25" s="3">
        <v>8</v>
      </c>
      <c r="K25" s="3"/>
      <c r="L25" s="3"/>
      <c r="M25" s="3"/>
      <c r="N25" s="3"/>
      <c r="O25" s="3">
        <v>0</v>
      </c>
      <c r="P25" s="3">
        <v>48</v>
      </c>
      <c r="Q25" s="3">
        <v>0</v>
      </c>
      <c r="R25" s="3">
        <v>0</v>
      </c>
      <c r="S25" s="3">
        <v>0</v>
      </c>
      <c r="T25" s="3">
        <v>0</v>
      </c>
    </row>
    <row r="26" spans="1:20" ht="35.25" customHeight="1" thickBot="1" x14ac:dyDescent="0.3">
      <c r="A26" s="4" t="s">
        <v>31</v>
      </c>
      <c r="B26" s="94" t="s">
        <v>214</v>
      </c>
      <c r="C26" s="10" t="s">
        <v>32</v>
      </c>
      <c r="D26" s="3">
        <v>172</v>
      </c>
      <c r="E26" s="95">
        <v>172</v>
      </c>
      <c r="F26" s="3">
        <v>172</v>
      </c>
      <c r="G26" s="3"/>
      <c r="H26" s="3"/>
      <c r="I26" s="3"/>
      <c r="J26" s="3"/>
      <c r="K26" s="3"/>
      <c r="L26" s="3"/>
      <c r="M26" s="3"/>
      <c r="N26" s="3"/>
      <c r="O26" s="3">
        <v>24</v>
      </c>
      <c r="P26" s="3">
        <v>40</v>
      </c>
      <c r="Q26" s="3">
        <v>24</v>
      </c>
      <c r="R26" s="3">
        <v>22</v>
      </c>
      <c r="S26" s="3">
        <v>30</v>
      </c>
      <c r="T26" s="3">
        <v>32</v>
      </c>
    </row>
    <row r="27" spans="1:20" ht="19.5" customHeight="1" thickBot="1" x14ac:dyDescent="0.3">
      <c r="A27" s="4" t="s">
        <v>33</v>
      </c>
      <c r="B27" s="94" t="s">
        <v>25</v>
      </c>
      <c r="C27" s="10" t="s">
        <v>261</v>
      </c>
      <c r="D27" s="3">
        <v>160</v>
      </c>
      <c r="E27" s="95">
        <v>160</v>
      </c>
      <c r="F27" s="3">
        <v>160</v>
      </c>
      <c r="G27" s="3"/>
      <c r="H27" s="3"/>
      <c r="I27" s="3"/>
      <c r="J27" s="3"/>
      <c r="K27" s="3"/>
      <c r="L27" s="3"/>
      <c r="M27" s="3"/>
      <c r="N27" s="3"/>
      <c r="O27" s="3">
        <v>24</v>
      </c>
      <c r="P27" s="3">
        <v>42</v>
      </c>
      <c r="Q27" s="3">
        <v>24</v>
      </c>
      <c r="R27" s="3">
        <v>20</v>
      </c>
      <c r="S27" s="3">
        <v>24</v>
      </c>
      <c r="T27" s="3">
        <v>26</v>
      </c>
    </row>
    <row r="28" spans="1:20" ht="23.25" customHeight="1" thickBot="1" x14ac:dyDescent="0.3">
      <c r="A28" s="18" t="s">
        <v>34</v>
      </c>
      <c r="B28" s="96" t="s">
        <v>215</v>
      </c>
      <c r="C28" s="10" t="s">
        <v>262</v>
      </c>
      <c r="D28" s="8">
        <v>48</v>
      </c>
      <c r="E28" s="97">
        <v>48</v>
      </c>
      <c r="F28" s="8">
        <v>10</v>
      </c>
      <c r="G28" s="8"/>
      <c r="H28" s="8"/>
      <c r="I28" s="8"/>
      <c r="J28" s="8">
        <v>8</v>
      </c>
      <c r="K28" s="8"/>
      <c r="L28" s="8"/>
      <c r="M28" s="8"/>
      <c r="N28" s="8"/>
      <c r="O28" s="8">
        <v>0</v>
      </c>
      <c r="P28" s="8">
        <v>0</v>
      </c>
      <c r="Q28" s="8">
        <v>0</v>
      </c>
      <c r="R28" s="8">
        <v>0</v>
      </c>
      <c r="S28" s="8">
        <v>60</v>
      </c>
      <c r="T28" s="8">
        <v>0</v>
      </c>
    </row>
    <row r="29" spans="1:20" ht="23.25" customHeight="1" thickTop="1" thickBot="1" x14ac:dyDescent="0.3">
      <c r="A29" s="98" t="s">
        <v>263</v>
      </c>
      <c r="B29" s="99" t="s">
        <v>264</v>
      </c>
      <c r="C29" s="10" t="s">
        <v>35</v>
      </c>
      <c r="D29" s="98">
        <v>56</v>
      </c>
      <c r="E29" s="100">
        <v>56</v>
      </c>
      <c r="F29" s="98">
        <v>20</v>
      </c>
      <c r="G29" s="98"/>
      <c r="H29" s="98"/>
      <c r="I29" s="98"/>
      <c r="J29" s="98">
        <v>2</v>
      </c>
      <c r="K29" s="98"/>
      <c r="L29" s="98"/>
      <c r="M29" s="98"/>
      <c r="N29" s="98"/>
      <c r="O29" s="98">
        <v>0</v>
      </c>
      <c r="P29" s="98">
        <v>0</v>
      </c>
      <c r="Q29" s="98">
        <v>0</v>
      </c>
      <c r="R29" s="101">
        <v>56</v>
      </c>
      <c r="S29" s="98">
        <v>0</v>
      </c>
      <c r="T29" s="102">
        <v>0</v>
      </c>
    </row>
    <row r="30" spans="1:20" ht="39.75" customHeight="1" thickTop="1" thickBot="1" x14ac:dyDescent="0.3">
      <c r="A30" s="103" t="s">
        <v>36</v>
      </c>
      <c r="B30" s="104" t="s">
        <v>265</v>
      </c>
      <c r="C30" s="105" t="s">
        <v>266</v>
      </c>
      <c r="D30" s="106">
        <v>108</v>
      </c>
      <c r="E30" s="107">
        <v>108</v>
      </c>
      <c r="F30" s="106">
        <v>74</v>
      </c>
      <c r="G30" s="106"/>
      <c r="H30" s="106"/>
      <c r="I30" s="106"/>
      <c r="J30" s="106">
        <v>10</v>
      </c>
      <c r="K30" s="106"/>
      <c r="L30" s="106"/>
      <c r="M30" s="106"/>
      <c r="N30" s="106"/>
      <c r="O30" s="106">
        <v>0</v>
      </c>
      <c r="P30" s="106">
        <v>0</v>
      </c>
      <c r="Q30" s="106">
        <v>30</v>
      </c>
      <c r="R30" s="108">
        <v>34</v>
      </c>
      <c r="S30" s="106">
        <v>44</v>
      </c>
      <c r="T30" s="108">
        <v>0</v>
      </c>
    </row>
    <row r="31" spans="1:20" ht="54" customHeight="1" thickTop="1" thickBot="1" x14ac:dyDescent="0.3">
      <c r="A31" s="18" t="s">
        <v>37</v>
      </c>
      <c r="B31" s="96" t="s">
        <v>267</v>
      </c>
      <c r="C31" s="10" t="s">
        <v>262</v>
      </c>
      <c r="D31" s="8">
        <v>108</v>
      </c>
      <c r="E31" s="97">
        <v>108</v>
      </c>
      <c r="F31" s="8">
        <v>74</v>
      </c>
      <c r="G31" s="8"/>
      <c r="H31" s="8"/>
      <c r="I31" s="8"/>
      <c r="J31" s="8">
        <v>10</v>
      </c>
      <c r="K31" s="8"/>
      <c r="L31" s="8"/>
      <c r="M31" s="8"/>
      <c r="N31" s="8"/>
      <c r="O31" s="8">
        <v>0</v>
      </c>
      <c r="P31" s="8">
        <v>0</v>
      </c>
      <c r="Q31" s="8">
        <v>30</v>
      </c>
      <c r="R31" s="8">
        <v>34</v>
      </c>
      <c r="S31" s="8">
        <v>44</v>
      </c>
      <c r="T31" s="8">
        <v>0</v>
      </c>
    </row>
    <row r="32" spans="1:20" ht="24.75" customHeight="1" thickTop="1" thickBot="1" x14ac:dyDescent="0.3">
      <c r="A32" s="109" t="s">
        <v>38</v>
      </c>
      <c r="B32" s="110" t="s">
        <v>218</v>
      </c>
      <c r="C32" s="111" t="s">
        <v>268</v>
      </c>
      <c r="D32" s="75">
        <f>SUM(D33,D51)</f>
        <v>3262</v>
      </c>
      <c r="E32" s="112">
        <f>SUM(E33,E51)</f>
        <v>2456</v>
      </c>
      <c r="F32" s="75">
        <f>F33+F51</f>
        <v>1017</v>
      </c>
      <c r="G32" s="75">
        <v>48</v>
      </c>
      <c r="H32" s="75">
        <v>360</v>
      </c>
      <c r="I32" s="75">
        <v>576</v>
      </c>
      <c r="J32" s="75"/>
      <c r="K32" s="75">
        <v>180</v>
      </c>
      <c r="L32" s="75"/>
      <c r="M32" s="113"/>
      <c r="N32" s="113"/>
      <c r="O32" s="75">
        <f>SUM(O33,O51)</f>
        <v>488</v>
      </c>
      <c r="P32" s="75">
        <f>SUM(P33,P51)</f>
        <v>564</v>
      </c>
      <c r="Q32" s="75">
        <f>SUM(Q33,Q51)</f>
        <v>318</v>
      </c>
      <c r="R32" s="76">
        <f>SUM(R33,R51)</f>
        <v>444</v>
      </c>
      <c r="S32" s="75">
        <f>S33+S51</f>
        <v>310</v>
      </c>
      <c r="T32" s="76">
        <f>T33+T51</f>
        <v>374</v>
      </c>
    </row>
    <row r="33" spans="1:20" ht="33" customHeight="1" thickTop="1" thickBot="1" x14ac:dyDescent="0.3">
      <c r="A33" s="103" t="s">
        <v>40</v>
      </c>
      <c r="B33" s="104" t="s">
        <v>41</v>
      </c>
      <c r="C33" s="105" t="s">
        <v>269</v>
      </c>
      <c r="D33" s="107">
        <f>D34+D35+D36+D37+D38+D39+D40+D41+D42+D43+D44+D45+D46+D47+D48+D49+D50</f>
        <v>1234</v>
      </c>
      <c r="E33" s="107">
        <f>E34+E35+E36+E37+E38+E39+E40+E41+E42+E43+E44+E45+E46+E47+E48+E49+E50</f>
        <v>1220</v>
      </c>
      <c r="F33" s="106">
        <f>SUM(F34:F50)</f>
        <v>379</v>
      </c>
      <c r="G33" s="106"/>
      <c r="H33" s="106"/>
      <c r="I33" s="106"/>
      <c r="J33" s="106"/>
      <c r="K33" s="106"/>
      <c r="L33" s="106"/>
      <c r="M33" s="106"/>
      <c r="N33" s="106"/>
      <c r="O33" s="106">
        <f>O34+O35+O36+O37+O38+O39+O40+O41+O43+O50</f>
        <v>368</v>
      </c>
      <c r="P33" s="106">
        <f>P35+P36+P37+P40+P41+P43+P48+P50</f>
        <v>346</v>
      </c>
      <c r="Q33" s="106">
        <f>Q36+Q44+Q49</f>
        <v>50</v>
      </c>
      <c r="R33" s="108">
        <f>R36+R42+R49</f>
        <v>156</v>
      </c>
      <c r="S33" s="106">
        <f>S36+S44+S49</f>
        <v>128</v>
      </c>
      <c r="T33" s="108">
        <f>T36+T45+T46+T47</f>
        <v>214</v>
      </c>
    </row>
    <row r="34" spans="1:20" ht="24" customHeight="1" thickTop="1" thickBot="1" x14ac:dyDescent="0.3">
      <c r="A34" s="4" t="s">
        <v>42</v>
      </c>
      <c r="B34" s="94" t="s">
        <v>270</v>
      </c>
      <c r="C34" s="10" t="s">
        <v>271</v>
      </c>
      <c r="D34" s="95">
        <v>36</v>
      </c>
      <c r="E34" s="95">
        <v>36</v>
      </c>
      <c r="F34" s="3"/>
      <c r="G34" s="3"/>
      <c r="H34" s="3"/>
      <c r="I34" s="3"/>
      <c r="J34" s="3">
        <v>12</v>
      </c>
      <c r="K34" s="3"/>
      <c r="L34" s="3"/>
      <c r="M34" s="3"/>
      <c r="N34" s="3"/>
      <c r="O34" s="3">
        <v>36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 ht="27.75" customHeight="1" thickBot="1" x14ac:dyDescent="0.3">
      <c r="A35" s="4" t="s">
        <v>44</v>
      </c>
      <c r="B35" s="94" t="s">
        <v>272</v>
      </c>
      <c r="C35" s="10" t="s">
        <v>273</v>
      </c>
      <c r="D35" s="95">
        <v>90</v>
      </c>
      <c r="E35" s="95">
        <v>90</v>
      </c>
      <c r="F35" s="3">
        <v>10</v>
      </c>
      <c r="G35" s="3"/>
      <c r="H35" s="3"/>
      <c r="I35" s="3"/>
      <c r="J35" s="3">
        <v>22</v>
      </c>
      <c r="K35" s="3"/>
      <c r="L35" s="3"/>
      <c r="M35" s="3"/>
      <c r="N35" s="3"/>
      <c r="O35" s="3">
        <v>38</v>
      </c>
      <c r="P35" s="3">
        <v>52</v>
      </c>
      <c r="Q35" s="3">
        <v>0</v>
      </c>
      <c r="R35" s="3">
        <v>0</v>
      </c>
      <c r="S35" s="3">
        <v>0</v>
      </c>
      <c r="T35" s="3">
        <v>0</v>
      </c>
    </row>
    <row r="36" spans="1:20" ht="23.25" customHeight="1" thickBot="1" x14ac:dyDescent="0.3">
      <c r="A36" s="4" t="s">
        <v>46</v>
      </c>
      <c r="B36" s="94" t="s">
        <v>274</v>
      </c>
      <c r="C36" s="10" t="s">
        <v>32</v>
      </c>
      <c r="D36" s="95">
        <v>220</v>
      </c>
      <c r="E36" s="95">
        <v>220</v>
      </c>
      <c r="F36" s="3">
        <v>154</v>
      </c>
      <c r="G36" s="3"/>
      <c r="H36" s="3"/>
      <c r="I36" s="3"/>
      <c r="J36" s="3">
        <v>66</v>
      </c>
      <c r="K36" s="3"/>
      <c r="L36" s="3"/>
      <c r="M36" s="3"/>
      <c r="N36" s="3"/>
      <c r="O36" s="3">
        <v>26</v>
      </c>
      <c r="P36" s="3">
        <v>26</v>
      </c>
      <c r="Q36" s="3">
        <v>50</v>
      </c>
      <c r="R36" s="3">
        <v>46</v>
      </c>
      <c r="S36" s="3">
        <v>50</v>
      </c>
      <c r="T36" s="3">
        <v>54</v>
      </c>
    </row>
    <row r="37" spans="1:20" ht="23.25" customHeight="1" thickBot="1" x14ac:dyDescent="0.3">
      <c r="A37" s="4" t="s">
        <v>47</v>
      </c>
      <c r="B37" s="94" t="s">
        <v>275</v>
      </c>
      <c r="C37" s="10" t="s">
        <v>273</v>
      </c>
      <c r="D37" s="95">
        <v>60</v>
      </c>
      <c r="E37" s="95">
        <v>60</v>
      </c>
      <c r="F37" s="3">
        <v>20</v>
      </c>
      <c r="G37" s="3"/>
      <c r="H37" s="3"/>
      <c r="I37" s="3"/>
      <c r="J37" s="3">
        <v>20</v>
      </c>
      <c r="K37" s="3"/>
      <c r="L37" s="3"/>
      <c r="M37" s="3"/>
      <c r="N37" s="3"/>
      <c r="O37" s="3">
        <v>20</v>
      </c>
      <c r="P37" s="3">
        <v>40</v>
      </c>
      <c r="Q37" s="3">
        <v>0</v>
      </c>
      <c r="R37" s="3">
        <v>0</v>
      </c>
      <c r="S37" s="3">
        <v>0</v>
      </c>
      <c r="T37" s="3">
        <v>0</v>
      </c>
    </row>
    <row r="38" spans="1:20" ht="23.25" customHeight="1" thickBot="1" x14ac:dyDescent="0.3">
      <c r="A38" s="4" t="s">
        <v>50</v>
      </c>
      <c r="B38" s="94" t="s">
        <v>276</v>
      </c>
      <c r="C38" s="10" t="s">
        <v>277</v>
      </c>
      <c r="D38" s="95">
        <v>62</v>
      </c>
      <c r="E38" s="95">
        <v>62</v>
      </c>
      <c r="F38" s="3">
        <v>6</v>
      </c>
      <c r="G38" s="3"/>
      <c r="H38" s="3"/>
      <c r="I38" s="3"/>
      <c r="J38" s="3">
        <v>20</v>
      </c>
      <c r="K38" s="3"/>
      <c r="L38" s="3"/>
      <c r="M38" s="3"/>
      <c r="N38" s="3"/>
      <c r="O38" s="3">
        <v>62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 ht="33" customHeight="1" thickBot="1" x14ac:dyDescent="0.3">
      <c r="A39" s="4" t="s">
        <v>52</v>
      </c>
      <c r="B39" s="94" t="s">
        <v>278</v>
      </c>
      <c r="C39" s="10" t="s">
        <v>277</v>
      </c>
      <c r="D39" s="95">
        <v>58</v>
      </c>
      <c r="E39" s="95">
        <v>58</v>
      </c>
      <c r="F39" s="3">
        <v>0</v>
      </c>
      <c r="G39" s="3"/>
      <c r="H39" s="3"/>
      <c r="I39" s="3"/>
      <c r="J39" s="3">
        <v>10</v>
      </c>
      <c r="K39" s="3"/>
      <c r="L39" s="3"/>
      <c r="M39" s="3"/>
      <c r="N39" s="3"/>
      <c r="O39" s="3">
        <v>58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ht="24" customHeight="1" thickBot="1" x14ac:dyDescent="0.3">
      <c r="A40" s="4" t="s">
        <v>54</v>
      </c>
      <c r="B40" s="94" t="s">
        <v>279</v>
      </c>
      <c r="C40" s="10" t="s">
        <v>280</v>
      </c>
      <c r="D40" s="95">
        <v>96</v>
      </c>
      <c r="E40" s="95">
        <v>96</v>
      </c>
      <c r="F40" s="3">
        <v>8</v>
      </c>
      <c r="G40" s="3"/>
      <c r="H40" s="3"/>
      <c r="I40" s="3"/>
      <c r="J40" s="3">
        <v>20</v>
      </c>
      <c r="K40" s="3"/>
      <c r="L40" s="3"/>
      <c r="M40" s="3"/>
      <c r="N40" s="3"/>
      <c r="O40" s="3">
        <v>50</v>
      </c>
      <c r="P40" s="3">
        <v>46</v>
      </c>
      <c r="Q40" s="3">
        <v>0</v>
      </c>
      <c r="R40" s="3">
        <v>0</v>
      </c>
      <c r="S40" s="3">
        <v>0</v>
      </c>
      <c r="T40" s="3">
        <v>0</v>
      </c>
    </row>
    <row r="41" spans="1:20" ht="23.25" customHeight="1" thickBot="1" x14ac:dyDescent="0.3">
      <c r="A41" s="4" t="s">
        <v>56</v>
      </c>
      <c r="B41" s="94" t="s">
        <v>281</v>
      </c>
      <c r="C41" s="10" t="s">
        <v>273</v>
      </c>
      <c r="D41" s="95">
        <v>56</v>
      </c>
      <c r="E41" s="95">
        <v>56</v>
      </c>
      <c r="F41" s="3">
        <v>10</v>
      </c>
      <c r="G41" s="3"/>
      <c r="H41" s="3"/>
      <c r="I41" s="3"/>
      <c r="J41" s="3">
        <v>20</v>
      </c>
      <c r="K41" s="3"/>
      <c r="L41" s="3"/>
      <c r="M41" s="3"/>
      <c r="N41" s="3"/>
      <c r="O41" s="3">
        <v>20</v>
      </c>
      <c r="P41" s="3">
        <v>36</v>
      </c>
      <c r="Q41" s="3">
        <v>0</v>
      </c>
      <c r="R41" s="3">
        <v>0</v>
      </c>
      <c r="S41" s="3">
        <v>0</v>
      </c>
      <c r="T41" s="3">
        <v>0</v>
      </c>
    </row>
    <row r="42" spans="1:20" ht="22.5" customHeight="1" thickBot="1" x14ac:dyDescent="0.3">
      <c r="A42" s="4" t="s">
        <v>58</v>
      </c>
      <c r="B42" s="94" t="s">
        <v>59</v>
      </c>
      <c r="C42" s="10" t="s">
        <v>35</v>
      </c>
      <c r="D42" s="95">
        <v>68</v>
      </c>
      <c r="E42" s="95">
        <v>68</v>
      </c>
      <c r="F42" s="3">
        <v>10</v>
      </c>
      <c r="G42" s="3"/>
      <c r="H42" s="3"/>
      <c r="I42" s="3"/>
      <c r="J42" s="3">
        <v>12</v>
      </c>
      <c r="K42" s="3"/>
      <c r="L42" s="3"/>
      <c r="M42" s="3"/>
      <c r="N42" s="3"/>
      <c r="O42" s="3">
        <v>0</v>
      </c>
      <c r="P42" s="3">
        <v>0</v>
      </c>
      <c r="Q42" s="3">
        <v>0</v>
      </c>
      <c r="R42" s="3">
        <v>68</v>
      </c>
      <c r="S42" s="3">
        <v>0</v>
      </c>
      <c r="T42" s="3">
        <v>0</v>
      </c>
    </row>
    <row r="43" spans="1:20" ht="23.25" customHeight="1" thickBot="1" x14ac:dyDescent="0.3">
      <c r="A43" s="4" t="s">
        <v>60</v>
      </c>
      <c r="B43" s="46" t="s">
        <v>282</v>
      </c>
      <c r="C43" s="10" t="s">
        <v>273</v>
      </c>
      <c r="D43" s="95">
        <v>50</v>
      </c>
      <c r="E43" s="95">
        <v>50</v>
      </c>
      <c r="F43" s="3">
        <v>16</v>
      </c>
      <c r="G43" s="3"/>
      <c r="H43" s="3"/>
      <c r="I43" s="3"/>
      <c r="J43" s="3">
        <v>16</v>
      </c>
      <c r="K43" s="3"/>
      <c r="L43" s="3"/>
      <c r="M43" s="3"/>
      <c r="N43" s="3"/>
      <c r="O43" s="3">
        <v>28</v>
      </c>
      <c r="P43" s="3">
        <v>32</v>
      </c>
      <c r="Q43" s="3">
        <v>0</v>
      </c>
      <c r="R43" s="3">
        <v>0</v>
      </c>
      <c r="S43" s="3">
        <v>0</v>
      </c>
      <c r="T43" s="3">
        <v>0</v>
      </c>
    </row>
    <row r="44" spans="1:20" ht="32.25" thickBot="1" x14ac:dyDescent="0.3">
      <c r="A44" s="4" t="s">
        <v>126</v>
      </c>
      <c r="B44" s="46" t="s">
        <v>283</v>
      </c>
      <c r="C44" s="10" t="s">
        <v>262</v>
      </c>
      <c r="D44" s="95">
        <v>48</v>
      </c>
      <c r="E44" s="95">
        <v>48</v>
      </c>
      <c r="F44" s="3">
        <v>9</v>
      </c>
      <c r="G44" s="3"/>
      <c r="H44" s="3"/>
      <c r="I44" s="3"/>
      <c r="J44" s="3">
        <v>14</v>
      </c>
      <c r="K44" s="3"/>
      <c r="L44" s="3"/>
      <c r="M44" s="3"/>
      <c r="N44" s="3"/>
      <c r="O44" s="3">
        <v>0</v>
      </c>
      <c r="P44" s="3">
        <v>0</v>
      </c>
      <c r="Q44" s="3">
        <v>0</v>
      </c>
      <c r="R44" s="3">
        <v>0</v>
      </c>
      <c r="S44" s="3">
        <v>48</v>
      </c>
      <c r="T44" s="3">
        <v>0</v>
      </c>
    </row>
    <row r="45" spans="1:20" ht="21" customHeight="1" thickBot="1" x14ac:dyDescent="0.3">
      <c r="A45" s="4" t="s">
        <v>285</v>
      </c>
      <c r="B45" s="46" t="s">
        <v>284</v>
      </c>
      <c r="C45" s="10" t="s">
        <v>32</v>
      </c>
      <c r="D45" s="95">
        <v>88</v>
      </c>
      <c r="E45" s="95">
        <v>88</v>
      </c>
      <c r="F45" s="3">
        <v>28</v>
      </c>
      <c r="G45" s="3"/>
      <c r="H45" s="3"/>
      <c r="I45" s="3"/>
      <c r="J45" s="3">
        <v>20</v>
      </c>
      <c r="K45" s="3"/>
      <c r="L45" s="3"/>
      <c r="M45" s="3"/>
      <c r="N45" s="3"/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88</v>
      </c>
    </row>
    <row r="46" spans="1:20" ht="24" customHeight="1" thickBot="1" x14ac:dyDescent="0.3">
      <c r="A46" s="9" t="s">
        <v>130</v>
      </c>
      <c r="B46" s="65" t="s">
        <v>286</v>
      </c>
      <c r="C46" s="58" t="s">
        <v>32</v>
      </c>
      <c r="D46" s="114">
        <v>48</v>
      </c>
      <c r="E46" s="114">
        <v>36</v>
      </c>
      <c r="F46" s="48">
        <v>6</v>
      </c>
      <c r="G46" s="48"/>
      <c r="H46" s="48"/>
      <c r="I46" s="48"/>
      <c r="J46" s="48">
        <v>12</v>
      </c>
      <c r="K46" s="48"/>
      <c r="L46" s="48"/>
      <c r="M46" s="48"/>
      <c r="N46" s="48"/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36</v>
      </c>
    </row>
    <row r="47" spans="1:20" ht="24" customHeight="1" thickBot="1" x14ac:dyDescent="0.3">
      <c r="A47" s="4" t="s">
        <v>169</v>
      </c>
      <c r="B47" s="46" t="s">
        <v>131</v>
      </c>
      <c r="C47" s="58" t="s">
        <v>32</v>
      </c>
      <c r="D47" s="95">
        <v>38</v>
      </c>
      <c r="E47" s="95">
        <v>36</v>
      </c>
      <c r="F47" s="3">
        <v>18</v>
      </c>
      <c r="G47" s="3"/>
      <c r="H47" s="3"/>
      <c r="I47" s="3"/>
      <c r="J47" s="3">
        <v>2</v>
      </c>
      <c r="K47" s="3"/>
      <c r="L47" s="3"/>
      <c r="M47" s="3"/>
      <c r="N47" s="3"/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36</v>
      </c>
    </row>
    <row r="48" spans="1:20" ht="24" customHeight="1" thickBot="1" x14ac:dyDescent="0.3">
      <c r="A48" s="9" t="s">
        <v>288</v>
      </c>
      <c r="B48" s="65" t="s">
        <v>287</v>
      </c>
      <c r="C48" s="10" t="s">
        <v>273</v>
      </c>
      <c r="D48" s="114">
        <v>72</v>
      </c>
      <c r="E48" s="114">
        <v>72</v>
      </c>
      <c r="F48" s="48">
        <v>12</v>
      </c>
      <c r="G48" s="48"/>
      <c r="H48" s="48"/>
      <c r="I48" s="48"/>
      <c r="J48" s="48">
        <v>20</v>
      </c>
      <c r="K48" s="48"/>
      <c r="L48" s="48"/>
      <c r="M48" s="48"/>
      <c r="N48" s="48"/>
      <c r="O48" s="48">
        <v>0</v>
      </c>
      <c r="P48" s="48">
        <v>72</v>
      </c>
      <c r="Q48" s="48">
        <v>0</v>
      </c>
      <c r="R48" s="48">
        <v>0</v>
      </c>
      <c r="S48" s="48">
        <v>0</v>
      </c>
      <c r="T48" s="48">
        <v>0</v>
      </c>
    </row>
    <row r="49" spans="1:20" ht="24" customHeight="1" thickBot="1" x14ac:dyDescent="0.3">
      <c r="A49" s="4" t="s">
        <v>290</v>
      </c>
      <c r="B49" s="46" t="s">
        <v>289</v>
      </c>
      <c r="C49" s="10" t="s">
        <v>262</v>
      </c>
      <c r="D49" s="95">
        <v>72</v>
      </c>
      <c r="E49" s="95">
        <v>72</v>
      </c>
      <c r="F49" s="3">
        <v>36</v>
      </c>
      <c r="G49" s="3"/>
      <c r="H49" s="3"/>
      <c r="I49" s="3"/>
      <c r="J49" s="3"/>
      <c r="K49" s="3"/>
      <c r="L49" s="3"/>
      <c r="M49" s="3"/>
      <c r="N49" s="3"/>
      <c r="O49" s="3">
        <v>0</v>
      </c>
      <c r="P49" s="3">
        <v>0</v>
      </c>
      <c r="Q49" s="3">
        <v>0</v>
      </c>
      <c r="R49" s="3">
        <v>42</v>
      </c>
      <c r="S49" s="3">
        <v>30</v>
      </c>
      <c r="T49" s="3">
        <v>0</v>
      </c>
    </row>
    <row r="50" spans="1:20" ht="36.75" customHeight="1" thickBot="1" x14ac:dyDescent="0.3">
      <c r="A50" s="18" t="s">
        <v>319</v>
      </c>
      <c r="B50" s="62" t="s">
        <v>291</v>
      </c>
      <c r="C50" s="10" t="s">
        <v>273</v>
      </c>
      <c r="D50" s="97">
        <v>72</v>
      </c>
      <c r="E50" s="97">
        <v>72</v>
      </c>
      <c r="F50" s="8">
        <v>36</v>
      </c>
      <c r="G50" s="8"/>
      <c r="H50" s="8"/>
      <c r="I50" s="8"/>
      <c r="J50" s="8"/>
      <c r="K50" s="8"/>
      <c r="L50" s="8"/>
      <c r="M50" s="8"/>
      <c r="N50" s="8"/>
      <c r="O50" s="8">
        <v>30</v>
      </c>
      <c r="P50" s="8">
        <v>42</v>
      </c>
      <c r="Q50" s="8">
        <v>0</v>
      </c>
      <c r="R50" s="8">
        <v>0</v>
      </c>
      <c r="S50" s="8">
        <v>0</v>
      </c>
      <c r="T50" s="8">
        <v>0</v>
      </c>
    </row>
    <row r="51" spans="1:20" ht="32.25" customHeight="1" thickTop="1" thickBot="1" x14ac:dyDescent="0.3">
      <c r="A51" s="109" t="s">
        <v>61</v>
      </c>
      <c r="B51" s="115" t="s">
        <v>148</v>
      </c>
      <c r="C51" s="111" t="s">
        <v>292</v>
      </c>
      <c r="D51" s="112">
        <f>D52+D56+D61+D67</f>
        <v>2028</v>
      </c>
      <c r="E51" s="112">
        <f>E52+E56+E61+E67</f>
        <v>1236</v>
      </c>
      <c r="F51" s="75">
        <f>F52+F56+F61+F67</f>
        <v>638</v>
      </c>
      <c r="G51" s="75">
        <v>48</v>
      </c>
      <c r="H51" s="75">
        <v>360</v>
      </c>
      <c r="I51" s="75">
        <v>576</v>
      </c>
      <c r="J51" s="75"/>
      <c r="K51" s="75">
        <v>180</v>
      </c>
      <c r="L51" s="75"/>
      <c r="M51" s="113"/>
      <c r="N51" s="113">
        <f>O51+P51+Q51+R51+S51+T51</f>
        <v>1236</v>
      </c>
      <c r="O51" s="75">
        <f>O52+O56+O67</f>
        <v>120</v>
      </c>
      <c r="P51" s="75">
        <f>P52+P56+P67</f>
        <v>218</v>
      </c>
      <c r="Q51" s="75">
        <f>SUM(Q52,Q56,Q61,Q67)</f>
        <v>268</v>
      </c>
      <c r="R51" s="76">
        <f>R52+R56+R61</f>
        <v>288</v>
      </c>
      <c r="S51" s="75">
        <f>S56+S61</f>
        <v>182</v>
      </c>
      <c r="T51" s="76">
        <f>T61</f>
        <v>160</v>
      </c>
    </row>
    <row r="52" spans="1:20" ht="54.75" customHeight="1" thickTop="1" thickBot="1" x14ac:dyDescent="0.3">
      <c r="A52" s="103" t="s">
        <v>62</v>
      </c>
      <c r="B52" s="116" t="s">
        <v>293</v>
      </c>
      <c r="C52" s="117" t="s">
        <v>294</v>
      </c>
      <c r="D52" s="118">
        <f>D53+D54+D55</f>
        <v>446</v>
      </c>
      <c r="E52" s="118">
        <f>E53+E54+E55</f>
        <v>266</v>
      </c>
      <c r="F52" s="119">
        <v>140</v>
      </c>
      <c r="G52" s="119"/>
      <c r="H52" s="119"/>
      <c r="I52" s="119"/>
      <c r="J52" s="119">
        <v>110</v>
      </c>
      <c r="K52" s="119"/>
      <c r="L52" s="119"/>
      <c r="M52" s="119"/>
      <c r="N52" s="119"/>
      <c r="O52" s="119">
        <v>70</v>
      </c>
      <c r="P52" s="119">
        <v>42</v>
      </c>
      <c r="Q52" s="119">
        <v>36</v>
      </c>
      <c r="R52" s="120">
        <v>118</v>
      </c>
      <c r="S52" s="119">
        <v>0</v>
      </c>
      <c r="T52" s="120">
        <v>0</v>
      </c>
    </row>
    <row r="53" spans="1:20" ht="36.75" customHeight="1" thickTop="1" thickBot="1" x14ac:dyDescent="0.3">
      <c r="A53" s="4" t="s">
        <v>64</v>
      </c>
      <c r="B53" s="46" t="s">
        <v>295</v>
      </c>
      <c r="C53" s="10" t="s">
        <v>296</v>
      </c>
      <c r="D53" s="95">
        <v>266</v>
      </c>
      <c r="E53" s="95">
        <v>266</v>
      </c>
      <c r="F53" s="3">
        <v>140</v>
      </c>
      <c r="G53" s="95">
        <v>24</v>
      </c>
      <c r="H53" s="95"/>
      <c r="I53" s="95"/>
      <c r="J53" s="95">
        <v>110</v>
      </c>
      <c r="K53" s="95"/>
      <c r="L53" s="95"/>
      <c r="M53" s="121"/>
      <c r="N53" s="3"/>
      <c r="O53" s="3">
        <v>70</v>
      </c>
      <c r="P53" s="3">
        <v>42</v>
      </c>
      <c r="Q53" s="3">
        <v>36</v>
      </c>
      <c r="R53" s="3">
        <v>118</v>
      </c>
      <c r="S53" s="3">
        <v>0</v>
      </c>
      <c r="T53" s="3">
        <v>0</v>
      </c>
    </row>
    <row r="54" spans="1:20" ht="22.5" customHeight="1" thickBot="1" x14ac:dyDescent="0.3">
      <c r="A54" s="4" t="s">
        <v>219</v>
      </c>
      <c r="B54" s="46" t="s">
        <v>66</v>
      </c>
      <c r="C54" s="10" t="s">
        <v>49</v>
      </c>
      <c r="D54" s="95">
        <v>72</v>
      </c>
      <c r="E54" s="95"/>
      <c r="F54" s="3"/>
      <c r="G54" s="3"/>
      <c r="H54" s="3">
        <v>72</v>
      </c>
      <c r="I54" s="3"/>
      <c r="J54" s="3"/>
      <c r="K54" s="3"/>
      <c r="L54" s="3"/>
      <c r="M54" s="3"/>
      <c r="N54" s="3"/>
      <c r="O54" s="122">
        <v>0</v>
      </c>
      <c r="P54" s="122">
        <v>0</v>
      </c>
      <c r="Q54" s="122">
        <v>72</v>
      </c>
      <c r="R54" s="122">
        <v>0</v>
      </c>
      <c r="S54" s="122">
        <v>0</v>
      </c>
      <c r="T54" s="122">
        <v>0</v>
      </c>
    </row>
    <row r="55" spans="1:20" ht="22.5" customHeight="1" thickBot="1" x14ac:dyDescent="0.3">
      <c r="A55" s="18" t="s">
        <v>67</v>
      </c>
      <c r="B55" s="62" t="s">
        <v>68</v>
      </c>
      <c r="C55" s="11" t="s">
        <v>297</v>
      </c>
      <c r="D55" s="97">
        <v>108</v>
      </c>
      <c r="E55" s="97"/>
      <c r="F55" s="8"/>
      <c r="G55" s="8"/>
      <c r="H55" s="8"/>
      <c r="I55" s="8">
        <v>108</v>
      </c>
      <c r="J55" s="8"/>
      <c r="K55" s="8"/>
      <c r="L55" s="8"/>
      <c r="M55" s="8"/>
      <c r="N55" s="8"/>
      <c r="O55" s="123">
        <v>0</v>
      </c>
      <c r="P55" s="123">
        <v>0</v>
      </c>
      <c r="Q55" s="123">
        <v>0</v>
      </c>
      <c r="R55" s="123">
        <v>108</v>
      </c>
      <c r="S55" s="123">
        <v>0</v>
      </c>
      <c r="T55" s="123">
        <v>0</v>
      </c>
    </row>
    <row r="56" spans="1:20" ht="52.5" customHeight="1" thickTop="1" thickBot="1" x14ac:dyDescent="0.3">
      <c r="A56" s="103" t="s">
        <v>69</v>
      </c>
      <c r="B56" s="124" t="s">
        <v>298</v>
      </c>
      <c r="C56" s="125" t="s">
        <v>141</v>
      </c>
      <c r="D56" s="118">
        <f>D57+D58+D59+D60</f>
        <v>518</v>
      </c>
      <c r="E56" s="118">
        <f>E57+E58+E59+E60</f>
        <v>374</v>
      </c>
      <c r="F56" s="119">
        <f>SUM(F57:F58)</f>
        <v>166</v>
      </c>
      <c r="G56" s="119"/>
      <c r="H56" s="119"/>
      <c r="I56" s="119"/>
      <c r="J56" s="119">
        <v>88</v>
      </c>
      <c r="K56" s="119"/>
      <c r="L56" s="119"/>
      <c r="M56" s="119"/>
      <c r="N56" s="119"/>
      <c r="O56" s="119">
        <f>SUM(O57:O58)</f>
        <v>0</v>
      </c>
      <c r="P56" s="119">
        <f>SUM(P57:P58)</f>
        <v>96</v>
      </c>
      <c r="Q56" s="119">
        <f>SUM(Q57:Q58)</f>
        <v>94</v>
      </c>
      <c r="R56" s="120">
        <f>SUM(R57:R58)</f>
        <v>104</v>
      </c>
      <c r="S56" s="119">
        <v>80</v>
      </c>
      <c r="T56" s="120">
        <v>0</v>
      </c>
    </row>
    <row r="57" spans="1:20" ht="54.75" customHeight="1" thickTop="1" thickBot="1" x14ac:dyDescent="0.3">
      <c r="A57" s="4" t="s">
        <v>71</v>
      </c>
      <c r="B57" s="46" t="s">
        <v>299</v>
      </c>
      <c r="C57" s="26" t="s">
        <v>297</v>
      </c>
      <c r="D57" s="95">
        <v>102</v>
      </c>
      <c r="E57" s="95">
        <v>102</v>
      </c>
      <c r="F57" s="3">
        <v>66</v>
      </c>
      <c r="G57" s="3"/>
      <c r="H57" s="3"/>
      <c r="I57" s="3"/>
      <c r="J57" s="3">
        <v>38</v>
      </c>
      <c r="K57" s="3"/>
      <c r="L57" s="3"/>
      <c r="M57" s="3"/>
      <c r="N57" s="3"/>
      <c r="O57" s="3">
        <v>0</v>
      </c>
      <c r="P57" s="3">
        <v>32</v>
      </c>
      <c r="Q57" s="3">
        <v>48</v>
      </c>
      <c r="R57" s="3">
        <v>22</v>
      </c>
      <c r="S57" s="3">
        <v>0</v>
      </c>
      <c r="T57" s="3">
        <v>0</v>
      </c>
    </row>
    <row r="58" spans="1:20" ht="54.75" customHeight="1" thickBot="1" x14ac:dyDescent="0.3">
      <c r="A58" s="4" t="s">
        <v>221</v>
      </c>
      <c r="B58" s="46" t="s">
        <v>300</v>
      </c>
      <c r="C58" s="26" t="s">
        <v>301</v>
      </c>
      <c r="D58" s="95">
        <v>272</v>
      </c>
      <c r="E58" s="95">
        <v>272</v>
      </c>
      <c r="F58" s="3">
        <v>100</v>
      </c>
      <c r="G58" s="3"/>
      <c r="H58" s="3"/>
      <c r="I58" s="3"/>
      <c r="J58" s="3">
        <v>50</v>
      </c>
      <c r="K58" s="3"/>
      <c r="L58" s="3"/>
      <c r="M58" s="3"/>
      <c r="N58" s="3"/>
      <c r="O58" s="3">
        <v>0</v>
      </c>
      <c r="P58" s="3">
        <v>64</v>
      </c>
      <c r="Q58" s="3">
        <v>46</v>
      </c>
      <c r="R58" s="3">
        <v>82</v>
      </c>
      <c r="S58" s="3">
        <v>80</v>
      </c>
      <c r="T58" s="3">
        <v>0</v>
      </c>
    </row>
    <row r="59" spans="1:20" ht="21.75" customHeight="1" thickBot="1" x14ac:dyDescent="0.3">
      <c r="A59" s="4" t="s">
        <v>73</v>
      </c>
      <c r="B59" s="46" t="s">
        <v>66</v>
      </c>
      <c r="C59" s="26" t="s">
        <v>297</v>
      </c>
      <c r="D59" s="95">
        <v>72</v>
      </c>
      <c r="E59" s="95"/>
      <c r="F59" s="3"/>
      <c r="G59" s="3"/>
      <c r="H59" s="3">
        <v>72</v>
      </c>
      <c r="I59" s="3"/>
      <c r="J59" s="3"/>
      <c r="K59" s="3"/>
      <c r="L59" s="3"/>
      <c r="M59" s="3"/>
      <c r="N59" s="3"/>
      <c r="O59" s="122">
        <v>0</v>
      </c>
      <c r="P59" s="122">
        <v>0</v>
      </c>
      <c r="Q59" s="122">
        <v>0</v>
      </c>
      <c r="R59" s="122">
        <v>72</v>
      </c>
      <c r="S59" s="122">
        <v>0</v>
      </c>
      <c r="T59" s="122">
        <v>0</v>
      </c>
    </row>
    <row r="60" spans="1:20" ht="23.25" customHeight="1" thickBot="1" x14ac:dyDescent="0.3">
      <c r="A60" s="18" t="s">
        <v>74</v>
      </c>
      <c r="B60" s="62" t="s">
        <v>68</v>
      </c>
      <c r="C60" s="26" t="s">
        <v>301</v>
      </c>
      <c r="D60" s="97">
        <v>72</v>
      </c>
      <c r="E60" s="97"/>
      <c r="F60" s="8"/>
      <c r="G60" s="8"/>
      <c r="H60" s="8"/>
      <c r="I60" s="8">
        <v>72</v>
      </c>
      <c r="J60" s="8"/>
      <c r="K60" s="8"/>
      <c r="L60" s="8"/>
      <c r="M60" s="8"/>
      <c r="N60" s="8"/>
      <c r="O60" s="123">
        <v>0</v>
      </c>
      <c r="P60" s="123">
        <v>0</v>
      </c>
      <c r="Q60" s="123">
        <v>0</v>
      </c>
      <c r="R60" s="123">
        <v>0</v>
      </c>
      <c r="S60" s="123">
        <v>72</v>
      </c>
      <c r="T60" s="123">
        <v>0</v>
      </c>
    </row>
    <row r="61" spans="1:20" ht="51" customHeight="1" thickTop="1" thickBot="1" x14ac:dyDescent="0.3">
      <c r="A61" s="103" t="s">
        <v>75</v>
      </c>
      <c r="B61" s="124" t="s">
        <v>302</v>
      </c>
      <c r="C61" s="117" t="s">
        <v>303</v>
      </c>
      <c r="D61" s="118">
        <f>D62+D63+D64+D65+D66</f>
        <v>632</v>
      </c>
      <c r="E61" s="118">
        <f>E62+E63+E64+E65+E66</f>
        <v>416</v>
      </c>
      <c r="F61" s="119">
        <f>F62+F63+F64</f>
        <v>242</v>
      </c>
      <c r="G61" s="119">
        <v>24</v>
      </c>
      <c r="H61" s="119"/>
      <c r="I61" s="119"/>
      <c r="J61" s="119">
        <v>32</v>
      </c>
      <c r="K61" s="119"/>
      <c r="L61" s="119"/>
      <c r="M61" s="119"/>
      <c r="N61" s="119"/>
      <c r="O61" s="119">
        <f>SUM(O62:O63)</f>
        <v>0</v>
      </c>
      <c r="P61" s="119">
        <f>SUM(P62:P63)</f>
        <v>0</v>
      </c>
      <c r="Q61" s="119">
        <f>Q62+Q64</f>
        <v>88</v>
      </c>
      <c r="R61" s="120">
        <v>66</v>
      </c>
      <c r="S61" s="119">
        <v>102</v>
      </c>
      <c r="T61" s="120">
        <f>T63+T64</f>
        <v>160</v>
      </c>
    </row>
    <row r="62" spans="1:20" ht="38.25" customHeight="1" thickTop="1" thickBot="1" x14ac:dyDescent="0.3">
      <c r="A62" s="4" t="s">
        <v>77</v>
      </c>
      <c r="B62" s="46" t="s">
        <v>304</v>
      </c>
      <c r="C62" s="10" t="s">
        <v>305</v>
      </c>
      <c r="D62" s="95">
        <v>48</v>
      </c>
      <c r="E62" s="95">
        <v>48</v>
      </c>
      <c r="F62" s="3">
        <v>16</v>
      </c>
      <c r="G62" s="3"/>
      <c r="H62" s="3"/>
      <c r="I62" s="3"/>
      <c r="J62" s="3">
        <v>10</v>
      </c>
      <c r="K62" s="3"/>
      <c r="L62" s="3"/>
      <c r="M62" s="3"/>
      <c r="N62" s="3"/>
      <c r="O62" s="3">
        <v>0</v>
      </c>
      <c r="P62" s="3">
        <v>0</v>
      </c>
      <c r="Q62" s="3">
        <v>48</v>
      </c>
      <c r="R62" s="3">
        <v>0</v>
      </c>
      <c r="S62" s="3">
        <v>0</v>
      </c>
      <c r="T62" s="3">
        <v>0</v>
      </c>
    </row>
    <row r="63" spans="1:20" ht="35.25" customHeight="1" thickBot="1" x14ac:dyDescent="0.3">
      <c r="A63" s="4" t="s">
        <v>222</v>
      </c>
      <c r="B63" s="46" t="s">
        <v>306</v>
      </c>
      <c r="C63" s="26" t="s">
        <v>307</v>
      </c>
      <c r="D63" s="95">
        <v>72</v>
      </c>
      <c r="E63" s="95">
        <v>72</v>
      </c>
      <c r="F63" s="3">
        <v>36</v>
      </c>
      <c r="G63" s="3"/>
      <c r="H63" s="3"/>
      <c r="I63" s="3"/>
      <c r="J63" s="3">
        <v>10</v>
      </c>
      <c r="K63" s="3"/>
      <c r="L63" s="3"/>
      <c r="M63" s="3"/>
      <c r="N63" s="3"/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72</v>
      </c>
    </row>
    <row r="64" spans="1:20" ht="35.25" customHeight="1" thickBot="1" x14ac:dyDescent="0.3">
      <c r="A64" s="9" t="s">
        <v>223</v>
      </c>
      <c r="B64" s="65" t="s">
        <v>308</v>
      </c>
      <c r="C64" s="26" t="s">
        <v>307</v>
      </c>
      <c r="D64" s="114">
        <v>296</v>
      </c>
      <c r="E64" s="114">
        <v>296</v>
      </c>
      <c r="F64" s="48">
        <v>190</v>
      </c>
      <c r="G64" s="48">
        <v>24</v>
      </c>
      <c r="H64" s="48"/>
      <c r="I64" s="48"/>
      <c r="J64" s="48">
        <v>12</v>
      </c>
      <c r="K64" s="48"/>
      <c r="L64" s="48"/>
      <c r="M64" s="48"/>
      <c r="N64" s="48"/>
      <c r="O64" s="48">
        <v>0</v>
      </c>
      <c r="P64" s="48">
        <v>0</v>
      </c>
      <c r="Q64" s="48">
        <v>40</v>
      </c>
      <c r="R64" s="48">
        <v>66</v>
      </c>
      <c r="S64" s="48">
        <v>102</v>
      </c>
      <c r="T64" s="48">
        <v>88</v>
      </c>
    </row>
    <row r="65" spans="1:20" ht="35.25" customHeight="1" thickBot="1" x14ac:dyDescent="0.3">
      <c r="A65" s="9" t="s">
        <v>309</v>
      </c>
      <c r="B65" s="46" t="s">
        <v>66</v>
      </c>
      <c r="C65" s="26" t="s">
        <v>297</v>
      </c>
      <c r="D65" s="114">
        <v>72</v>
      </c>
      <c r="E65" s="114"/>
      <c r="F65" s="48"/>
      <c r="G65" s="48"/>
      <c r="H65" s="48">
        <v>72</v>
      </c>
      <c r="I65" s="48"/>
      <c r="J65" s="48"/>
      <c r="K65" s="48"/>
      <c r="L65" s="48"/>
      <c r="M65" s="48"/>
      <c r="N65" s="48"/>
      <c r="O65" s="48">
        <v>0</v>
      </c>
      <c r="P65" s="48">
        <v>0</v>
      </c>
      <c r="Q65" s="48">
        <v>0</v>
      </c>
      <c r="R65" s="48">
        <v>72</v>
      </c>
      <c r="S65" s="48">
        <v>0</v>
      </c>
      <c r="T65" s="48">
        <v>0</v>
      </c>
    </row>
    <row r="66" spans="1:20" ht="23.25" customHeight="1" thickBot="1" x14ac:dyDescent="0.3">
      <c r="A66" s="126" t="s">
        <v>80</v>
      </c>
      <c r="B66" s="62" t="s">
        <v>68</v>
      </c>
      <c r="C66" s="26" t="s">
        <v>307</v>
      </c>
      <c r="D66" s="97">
        <v>144</v>
      </c>
      <c r="E66" s="97"/>
      <c r="F66" s="8"/>
      <c r="G66" s="8"/>
      <c r="H66" s="8"/>
      <c r="I66" s="8">
        <v>144</v>
      </c>
      <c r="J66" s="8"/>
      <c r="K66" s="8"/>
      <c r="L66" s="8"/>
      <c r="M66" s="8"/>
      <c r="N66" s="8"/>
      <c r="O66" s="123">
        <v>0</v>
      </c>
      <c r="P66" s="123">
        <v>0</v>
      </c>
      <c r="Q66" s="123">
        <v>0</v>
      </c>
      <c r="R66" s="123">
        <v>36</v>
      </c>
      <c r="S66" s="123">
        <v>36</v>
      </c>
      <c r="T66" s="123">
        <v>72</v>
      </c>
    </row>
    <row r="67" spans="1:20" ht="54" customHeight="1" thickTop="1" thickBot="1" x14ac:dyDescent="0.3">
      <c r="A67" s="103" t="s">
        <v>81</v>
      </c>
      <c r="B67" s="124" t="s">
        <v>310</v>
      </c>
      <c r="C67" s="117" t="s">
        <v>311</v>
      </c>
      <c r="D67" s="118">
        <v>432</v>
      </c>
      <c r="E67" s="118">
        <v>180</v>
      </c>
      <c r="F67" s="119">
        <v>90</v>
      </c>
      <c r="G67" s="119"/>
      <c r="H67" s="119"/>
      <c r="I67" s="119"/>
      <c r="J67" s="119">
        <v>10</v>
      </c>
      <c r="K67" s="119"/>
      <c r="L67" s="119"/>
      <c r="M67" s="119"/>
      <c r="N67" s="119"/>
      <c r="O67" s="119">
        <v>50</v>
      </c>
      <c r="P67" s="119">
        <v>80</v>
      </c>
      <c r="Q67" s="119">
        <v>50</v>
      </c>
      <c r="R67" s="120">
        <v>0</v>
      </c>
      <c r="S67" s="119">
        <v>0</v>
      </c>
      <c r="T67" s="120">
        <v>0</v>
      </c>
    </row>
    <row r="68" spans="1:20" ht="36.75" customHeight="1" thickTop="1" thickBot="1" x14ac:dyDescent="0.3">
      <c r="A68" s="4" t="s">
        <v>83</v>
      </c>
      <c r="B68" s="46" t="s">
        <v>312</v>
      </c>
      <c r="C68" s="26" t="s">
        <v>313</v>
      </c>
      <c r="D68" s="95">
        <v>180</v>
      </c>
      <c r="E68" s="95">
        <v>180</v>
      </c>
      <c r="F68" s="3">
        <v>90</v>
      </c>
      <c r="G68" s="3"/>
      <c r="H68" s="3"/>
      <c r="I68" s="3"/>
      <c r="J68" s="3">
        <v>10</v>
      </c>
      <c r="K68" s="3"/>
      <c r="L68" s="3"/>
      <c r="M68" s="3"/>
      <c r="N68" s="3"/>
      <c r="O68" s="3">
        <v>50</v>
      </c>
      <c r="P68" s="3">
        <v>80</v>
      </c>
      <c r="Q68" s="3">
        <v>50</v>
      </c>
      <c r="R68" s="3">
        <v>0</v>
      </c>
      <c r="S68" s="3">
        <v>0</v>
      </c>
      <c r="T68" s="3">
        <v>0</v>
      </c>
    </row>
    <row r="69" spans="1:20" ht="22.5" customHeight="1" thickBot="1" x14ac:dyDescent="0.3">
      <c r="A69" s="4" t="s">
        <v>224</v>
      </c>
      <c r="B69" s="46" t="s">
        <v>66</v>
      </c>
      <c r="C69" s="10" t="s">
        <v>273</v>
      </c>
      <c r="D69" s="95">
        <v>144</v>
      </c>
      <c r="E69" s="95"/>
      <c r="F69" s="3"/>
      <c r="G69" s="3"/>
      <c r="H69" s="3">
        <v>144</v>
      </c>
      <c r="I69" s="3"/>
      <c r="J69" s="3"/>
      <c r="K69" s="3"/>
      <c r="L69" s="3"/>
      <c r="M69" s="3"/>
      <c r="N69" s="3"/>
      <c r="O69" s="122">
        <v>0</v>
      </c>
      <c r="P69" s="122">
        <v>144</v>
      </c>
      <c r="Q69" s="122">
        <v>0</v>
      </c>
      <c r="R69" s="122">
        <v>0</v>
      </c>
      <c r="S69" s="122">
        <v>0</v>
      </c>
      <c r="T69" s="122">
        <v>0</v>
      </c>
    </row>
    <row r="70" spans="1:20" ht="22.5" customHeight="1" thickBot="1" x14ac:dyDescent="0.3">
      <c r="A70" s="4" t="s">
        <v>85</v>
      </c>
      <c r="B70" s="85" t="s">
        <v>68</v>
      </c>
      <c r="C70" s="26" t="s">
        <v>313</v>
      </c>
      <c r="D70" s="95">
        <v>108</v>
      </c>
      <c r="E70" s="95"/>
      <c r="F70" s="3"/>
      <c r="G70" s="3"/>
      <c r="H70" s="3"/>
      <c r="I70" s="3">
        <v>108</v>
      </c>
      <c r="J70" s="3"/>
      <c r="K70" s="3"/>
      <c r="L70" s="3"/>
      <c r="M70" s="3"/>
      <c r="N70" s="3"/>
      <c r="O70" s="122">
        <v>0</v>
      </c>
      <c r="P70" s="122">
        <v>0</v>
      </c>
      <c r="Q70" s="122">
        <v>108</v>
      </c>
      <c r="R70" s="122">
        <v>0</v>
      </c>
      <c r="S70" s="122">
        <v>0</v>
      </c>
      <c r="T70" s="122">
        <v>0</v>
      </c>
    </row>
    <row r="71" spans="1:20" ht="21" customHeight="1" thickBot="1" x14ac:dyDescent="0.3">
      <c r="A71" s="6" t="s">
        <v>144</v>
      </c>
      <c r="B71" s="127" t="s">
        <v>104</v>
      </c>
      <c r="C71" s="10"/>
      <c r="D71" s="3">
        <v>144</v>
      </c>
      <c r="E71" s="128"/>
      <c r="F71" s="3"/>
      <c r="G71" s="3"/>
      <c r="H71" s="3"/>
      <c r="I71" s="3">
        <v>144</v>
      </c>
      <c r="J71" s="3"/>
      <c r="K71" s="3"/>
      <c r="L71" s="3"/>
      <c r="M71" s="3"/>
      <c r="N71" s="3"/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7">
        <v>144</v>
      </c>
    </row>
    <row r="72" spans="1:20" ht="22.5" customHeight="1" thickBot="1" x14ac:dyDescent="0.3">
      <c r="A72" s="129" t="s">
        <v>146</v>
      </c>
      <c r="B72" s="130" t="s">
        <v>314</v>
      </c>
      <c r="C72" s="26"/>
      <c r="D72" s="8">
        <v>216</v>
      </c>
      <c r="E72" s="131"/>
      <c r="F72" s="8"/>
      <c r="G72" s="8"/>
      <c r="H72" s="8"/>
      <c r="I72" s="8"/>
      <c r="J72" s="8"/>
      <c r="K72" s="8"/>
      <c r="L72" s="8"/>
      <c r="M72" s="8"/>
      <c r="N72" s="8"/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19">
        <v>216</v>
      </c>
    </row>
    <row r="73" spans="1:20" ht="30.75" customHeight="1" thickBot="1" x14ac:dyDescent="0.3">
      <c r="A73" s="132"/>
      <c r="B73" s="133" t="s">
        <v>100</v>
      </c>
      <c r="C73" s="134" t="s">
        <v>315</v>
      </c>
      <c r="D73" s="135">
        <f>SUM(D7,D22)</f>
        <v>5940</v>
      </c>
      <c r="E73" s="135">
        <f>SUM(E7,E22)</f>
        <v>4500</v>
      </c>
      <c r="F73" s="135">
        <f>SUM(F7,F22)</f>
        <v>1958</v>
      </c>
      <c r="G73" s="135">
        <v>48</v>
      </c>
      <c r="H73" s="135">
        <v>360</v>
      </c>
      <c r="I73" s="135">
        <v>576</v>
      </c>
      <c r="J73" s="135"/>
      <c r="K73" s="135">
        <v>180</v>
      </c>
      <c r="L73" s="135">
        <v>216</v>
      </c>
      <c r="M73" s="136">
        <f>M7</f>
        <v>576</v>
      </c>
      <c r="N73" s="135">
        <f>N7</f>
        <v>828</v>
      </c>
      <c r="O73" s="53">
        <f>O22</f>
        <v>584</v>
      </c>
      <c r="P73" s="53">
        <f>P22</f>
        <v>694</v>
      </c>
      <c r="Q73" s="53">
        <f>Q22</f>
        <v>396</v>
      </c>
      <c r="R73" s="53">
        <f>R22</f>
        <v>576</v>
      </c>
      <c r="S73" s="53">
        <v>468</v>
      </c>
      <c r="T73" s="53">
        <v>432</v>
      </c>
    </row>
    <row r="74" spans="1:20" ht="32.25" customHeight="1" thickBot="1" x14ac:dyDescent="0.3">
      <c r="A74" s="228" t="s">
        <v>135</v>
      </c>
      <c r="B74" s="229"/>
      <c r="C74" s="229"/>
      <c r="D74" s="229"/>
      <c r="E74" s="230"/>
      <c r="F74" s="152"/>
      <c r="G74" s="153"/>
      <c r="H74" s="46"/>
      <c r="I74" s="46"/>
      <c r="J74" s="46"/>
      <c r="K74" s="46"/>
      <c r="L74" s="46"/>
      <c r="M74" s="3"/>
      <c r="N74" s="3"/>
      <c r="O74" s="3"/>
      <c r="P74" s="3"/>
      <c r="Q74" s="3"/>
      <c r="R74" s="3"/>
      <c r="S74" s="3"/>
      <c r="T74" s="3"/>
    </row>
    <row r="75" spans="1:20" ht="39.75" customHeight="1" thickBot="1" x14ac:dyDescent="0.3">
      <c r="A75" s="231" t="s">
        <v>316</v>
      </c>
      <c r="B75" s="232"/>
      <c r="C75" s="232"/>
      <c r="D75" s="232"/>
      <c r="E75" s="233"/>
      <c r="F75" s="152"/>
      <c r="G75" s="153"/>
      <c r="H75" s="46"/>
      <c r="I75" s="46"/>
      <c r="J75" s="46"/>
      <c r="K75" s="46"/>
      <c r="L75" s="46"/>
      <c r="M75" s="3"/>
      <c r="N75" s="3"/>
      <c r="O75" s="3"/>
      <c r="P75" s="3"/>
      <c r="Q75" s="3"/>
      <c r="R75" s="3"/>
      <c r="S75" s="3"/>
      <c r="T75" s="3"/>
    </row>
    <row r="76" spans="1:20" ht="27.75" customHeight="1" thickBot="1" x14ac:dyDescent="0.3">
      <c r="A76" s="234" t="s">
        <v>317</v>
      </c>
      <c r="B76" s="235"/>
      <c r="C76" s="235"/>
      <c r="D76" s="235"/>
      <c r="E76" s="236"/>
      <c r="F76" s="226"/>
      <c r="G76" s="227"/>
      <c r="H76" s="137"/>
      <c r="I76" s="137"/>
      <c r="J76" s="137"/>
      <c r="K76" s="137"/>
      <c r="L76" s="137"/>
      <c r="M76" s="3"/>
      <c r="N76" s="3"/>
      <c r="O76" s="3"/>
      <c r="P76" s="3"/>
      <c r="Q76" s="3"/>
      <c r="R76" s="3"/>
      <c r="S76" s="3"/>
      <c r="T76" s="3"/>
    </row>
    <row r="77" spans="1:20" ht="24" customHeight="1" thickBot="1" x14ac:dyDescent="0.3">
      <c r="A77" s="223" t="s">
        <v>318</v>
      </c>
      <c r="B77" s="224"/>
      <c r="C77" s="224"/>
      <c r="D77" s="224"/>
      <c r="E77" s="225"/>
      <c r="F77" s="226"/>
      <c r="G77" s="227"/>
      <c r="H77" s="137"/>
      <c r="I77" s="137"/>
      <c r="J77" s="137"/>
      <c r="K77" s="137"/>
      <c r="L77" s="137"/>
      <c r="M77" s="3"/>
      <c r="N77" s="3"/>
      <c r="O77" s="3"/>
      <c r="P77" s="3"/>
      <c r="Q77" s="3"/>
      <c r="R77" s="3"/>
      <c r="S77" s="3"/>
      <c r="T77" s="3"/>
    </row>
  </sheetData>
  <mergeCells count="25">
    <mergeCell ref="A77:E77"/>
    <mergeCell ref="F77:G77"/>
    <mergeCell ref="A74:E74"/>
    <mergeCell ref="F74:G74"/>
    <mergeCell ref="A75:E75"/>
    <mergeCell ref="F75:G75"/>
    <mergeCell ref="A76:E76"/>
    <mergeCell ref="F76:G76"/>
    <mergeCell ref="O3:P3"/>
    <mergeCell ref="Q3:R3"/>
    <mergeCell ref="S3:T3"/>
    <mergeCell ref="D4:D5"/>
    <mergeCell ref="E4:G4"/>
    <mergeCell ref="H4:H5"/>
    <mergeCell ref="I4:I5"/>
    <mergeCell ref="D1:M1"/>
    <mergeCell ref="A2:A5"/>
    <mergeCell ref="B2:B5"/>
    <mergeCell ref="C2:C5"/>
    <mergeCell ref="D2:L2"/>
    <mergeCell ref="D3:I3"/>
    <mergeCell ref="J3:J5"/>
    <mergeCell ref="K3:K5"/>
    <mergeCell ref="L3:L5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 1 курс 2021-2022</vt:lpstr>
      <vt:lpstr>Лист1</vt:lpstr>
      <vt:lpstr>Лист2</vt:lpstr>
      <vt:lpstr>Лист3</vt:lpstr>
      <vt:lpstr>' 1 курс 2021-2022'!Область_печати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TGutik@htk.local</cp:lastModifiedBy>
  <cp:revision>0</cp:revision>
  <cp:lastPrinted>2022-12-06T01:58:33Z</cp:lastPrinted>
  <dcterms:created xsi:type="dcterms:W3CDTF">2016-03-15T00:03:54Z</dcterms:created>
  <dcterms:modified xsi:type="dcterms:W3CDTF">2024-11-08T04:29:54Z</dcterms:modified>
  <dc:language>ru-RU</dc:language>
</cp:coreProperties>
</file>